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SP. LUZIÂNIA" sheetId="1" state="visible" r:id="rId3"/>
  </sheets>
  <definedNames>
    <definedName function="false" hidden="false" localSheetId="0" name="_xlnm.Print_Area" vbProcedure="false">'HOSP. LUZIÂNIA'!$A$1:$V$87</definedName>
    <definedName function="false" hidden="false" localSheetId="0" name="_xlnm.Print_Titles" vbProcedure="false">'HOSP. LUZIÂNIA'!$67:$68</definedName>
    <definedName function="false" hidden="true" localSheetId="0" name="_xlnm._FilterDatabase" vbProcedure="false">'HOSP. LUZIÂNIA'!$A$68:$K$75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B22" authorId="0">
      <text>
        <r>
          <rPr>
            <sz val="10"/>
            <rFont val="Arial"/>
            <family val="2"/>
          </rPr>
          <t xml:space="preserve">Custeio: R$ 5.253.400,82
Apostilamento PNE: R$ 364.875,76  </t>
        </r>
      </text>
    </comment>
    <comment ref="B23" authorId="0">
      <text>
        <r>
          <rPr>
            <sz val="10"/>
            <rFont val="Arial"/>
            <family val="2"/>
          </rPr>
          <t xml:space="preserve">Custeio: R$ 5.253.400,82
Apostilamento PNE: R$ 375.094,88 </t>
        </r>
      </text>
    </comment>
    <comment ref="B26" authorId="0">
      <text>
        <r>
          <rPr>
            <sz val="10"/>
            <rFont val="Arial"/>
            <family val="2"/>
          </rPr>
          <t xml:space="preserve">Custeio: R$ 5.253.400,82
Apostilamento PNE: R$ 
372.113,01</t>
        </r>
      </text>
    </comment>
    <comment ref="B29" authorId="0">
      <text>
        <r>
          <rPr>
            <sz val="10"/>
            <rFont val="Arial"/>
            <family val="2"/>
          </rPr>
          <t xml:space="preserve">Custeio: R$ 5.253.400,82
Apostilamento PNE: R$ 
373.918,69</t>
        </r>
      </text>
    </comment>
    <comment ref="B34" authorId="0">
      <text>
        <r>
          <rPr>
            <sz val="10"/>
            <rFont val="Arial"/>
            <family val="2"/>
          </rPr>
          <t xml:space="preserve">Custeio: R$ 5.253.400,82
Apostilamento PNE: R$ 367.322,81</t>
        </r>
      </text>
    </comment>
    <comment ref="B37" authorId="0">
      <text>
        <r>
          <rPr>
            <sz val="10"/>
            <rFont val="Arial"/>
            <family val="2"/>
          </rPr>
          <t xml:space="preserve">Custeio: R$ 5.253.400,82
Apostilamento PNE: R$ 358.335,07</t>
        </r>
      </text>
    </comment>
    <comment ref="B39" authorId="0">
      <text>
        <r>
          <rPr>
            <sz val="10"/>
            <rFont val="Arial"/>
            <family val="2"/>
          </rPr>
          <t xml:space="preserve">Custeio: R$ 5.253.400,82
Apostilamento PNE: R$ 352.916,52</t>
        </r>
      </text>
    </comment>
    <comment ref="B42" authorId="0">
      <text>
        <r>
          <rPr>
            <sz val="10"/>
            <rFont val="Arial"/>
            <family val="2"/>
          </rPr>
          <t xml:space="preserve">Custeio: R$ 5.253.400,82
Apostilamento PNE: R$ 350.406,63</t>
        </r>
      </text>
    </comment>
    <comment ref="B45" authorId="0">
      <text>
        <r>
          <rPr>
            <sz val="10"/>
            <rFont val="Arial"/>
            <family val="2"/>
          </rPr>
          <t xml:space="preserve">Custeio: R$ 5.253.400,82
Apostilamento PNE: R$ 351.184,41</t>
        </r>
      </text>
    </comment>
    <comment ref="B48" authorId="0">
      <text>
        <r>
          <rPr>
            <sz val="10"/>
            <rFont val="Arial"/>
            <family val="2"/>
          </rPr>
          <t xml:space="preserve">Custeio: R$ 5.253.400,82
Apostilamento PNE: R$ 351.184,41</t>
        </r>
      </text>
    </comment>
    <comment ref="B51" authorId="0">
      <text>
        <r>
          <rPr>
            <sz val="10"/>
            <rFont val="Arial"/>
            <family val="2"/>
          </rPr>
          <t xml:space="preserve">Custeio: R$ 5.253.400,82
Apostilamento PNE: 
R$ 277.713,73
R$ 355.309,44 13º</t>
        </r>
      </text>
    </comment>
    <comment ref="B54" authorId="0">
      <text>
        <r>
          <rPr>
            <sz val="10"/>
            <rFont val="Arial"/>
            <family val="2"/>
          </rPr>
          <t xml:space="preserve">Custeio: R$ 5.253.400,82
Apostilamento PNE: 
R$ 277.713,73
R$ 355.309,44 13º</t>
        </r>
      </text>
    </comment>
    <comment ref="C22" authorId="0">
      <text>
        <r>
          <rPr>
            <sz val="10"/>
            <rFont val="Arial"/>
            <family val="2"/>
          </rPr>
          <t xml:space="preserve">Custeio: R$ 5.253.400,82
Apostilamento PNE: R$ 364.875,76  </t>
        </r>
      </text>
    </comment>
    <comment ref="C23" authorId="0">
      <text>
        <r>
          <rPr>
            <sz val="10"/>
            <rFont val="Arial"/>
            <family val="2"/>
          </rPr>
          <t xml:space="preserve">Custeio: R$ 5.253.400,82
Apostilamento PNE: R$ 375.094,88 </t>
        </r>
      </text>
    </comment>
    <comment ref="C26" authorId="0">
      <text>
        <r>
          <rPr>
            <sz val="10"/>
            <rFont val="Arial"/>
            <family val="2"/>
          </rPr>
          <t xml:space="preserve">Custeio: R$ 5.253.400,82
Apostilamento PNE: R$ </t>
        </r>
      </text>
    </comment>
    <comment ref="C29" authorId="0">
      <text>
        <r>
          <rPr>
            <sz val="10"/>
            <rFont val="Arial"/>
            <family val="2"/>
          </rPr>
          <t xml:space="preserve">Custeio: R$ 5.253.400,82
Apostilamento PNE: R$ 
373.918,69</t>
        </r>
      </text>
    </comment>
    <comment ref="C34" authorId="0">
      <text>
        <r>
          <rPr>
            <sz val="10"/>
            <rFont val="Arial"/>
            <family val="2"/>
          </rPr>
          <t xml:space="preserve">Custeio: R$ 5.253.400,82
Apostilamento PNE: R$ 367.322,81</t>
        </r>
      </text>
    </comment>
    <comment ref="C37" authorId="0">
      <text>
        <r>
          <rPr>
            <sz val="10"/>
            <rFont val="Arial"/>
            <family val="2"/>
          </rPr>
          <t xml:space="preserve">Custeio: R$ 5.253.400,82
Apostilamento PNE: R$ 358.335,07</t>
        </r>
      </text>
    </comment>
    <comment ref="C39" authorId="0">
      <text>
        <r>
          <rPr>
            <sz val="10"/>
            <rFont val="Arial"/>
            <family val="2"/>
          </rPr>
          <t xml:space="preserve">Custeio: R$ 5.253.400,82
Apostilamento PNE: R$ 352.916,52</t>
        </r>
      </text>
    </comment>
    <comment ref="C42" authorId="0">
      <text>
        <r>
          <rPr>
            <sz val="10"/>
            <rFont val="Arial"/>
            <family val="2"/>
          </rPr>
          <t xml:space="preserve">Custeio: R$ 5.253.400,82
Apostilamento PNE: R$ 350.406,63</t>
        </r>
      </text>
    </comment>
    <comment ref="C45" authorId="0">
      <text>
        <r>
          <rPr>
            <sz val="10"/>
            <rFont val="Arial"/>
            <family val="2"/>
          </rPr>
          <t xml:space="preserve">Custeio: R$ 5.253.400,82
Apostilamento PNE: R$ 351.184,41</t>
        </r>
      </text>
    </comment>
    <comment ref="C48" authorId="0">
      <text>
        <r>
          <rPr>
            <sz val="10"/>
            <rFont val="Arial"/>
            <family val="2"/>
          </rPr>
          <t xml:space="preserve">Custeio: R$ 5.253.400,82
Apostilamento PNE: R$ 351.184,41</t>
        </r>
      </text>
    </comment>
    <comment ref="C51" authorId="0">
      <text>
        <r>
          <rPr>
            <sz val="10"/>
            <rFont val="Arial"/>
            <family val="2"/>
          </rPr>
          <t xml:space="preserve">Custeio: R$ 5.253.400,82
Apostilamento PNE: 
</t>
        </r>
        <r>
          <rPr>
            <sz val="10"/>
            <rFont val="Arial"/>
            <family val="2"/>
            <charset val="1"/>
          </rPr>
          <t xml:space="preserve">R$ 277.713,73
R$ 355.309,44 13º</t>
        </r>
      </text>
    </comment>
    <comment ref="C54" authorId="0">
      <text>
        <r>
          <rPr>
            <sz val="10"/>
            <rFont val="Arial"/>
            <family val="2"/>
          </rPr>
          <t xml:space="preserve">Custeio: R$ 5.253.400,82
Apostilamento PNE: 
R$ 277.713,73
R$ 355.309,44 13º</t>
        </r>
      </text>
    </comment>
    <comment ref="D29" authorId="0">
      <text>
        <r>
          <rPr>
            <sz val="10"/>
            <rFont val="Arial"/>
            <family val="2"/>
          </rPr>
          <t xml:space="preserve">R$ 6.469.606,53
R$ 372.113,01
R$ 7.618.695,11</t>
        </r>
      </text>
    </comment>
    <comment ref="D34" authorId="0">
      <text>
        <r>
          <rPr>
            <sz val="10"/>
            <rFont val="Arial"/>
            <family val="2"/>
          </rPr>
          <t xml:space="preserve">R$ 2.110.405,68
R$ 373.918,69</t>
        </r>
      </text>
    </comment>
    <comment ref="D42" authorId="0">
      <text>
        <r>
          <rPr>
            <sz val="10"/>
            <rFont val="Arial"/>
            <family val="2"/>
          </rPr>
          <t xml:space="preserve">R$ 6.739.799,72
R$ 1.055.202,84 R$ 352.916,52</t>
        </r>
      </text>
    </comment>
    <comment ref="D48" authorId="0">
      <text>
        <r>
          <rPr>
            <sz val="10"/>
            <rFont val="Arial"/>
            <family val="2"/>
          </rPr>
          <t xml:space="preserve">R$ 324.000,00
R$ 351.184,41
</t>
        </r>
      </text>
    </comment>
    <comment ref="D51" authorId="0">
      <text>
        <r>
          <rPr>
            <sz val="10"/>
            <rFont val="Arial"/>
            <family val="2"/>
          </rPr>
          <t xml:space="preserve">R$ 364.394,07</t>
        </r>
      </text>
    </comment>
    <comment ref="D54" authorId="0">
      <text>
        <r>
          <rPr>
            <sz val="10"/>
            <rFont val="Arial"/>
            <family val="2"/>
          </rPr>
          <t xml:space="preserve">R$ 355.309,44 R$ 277.713,43</t>
        </r>
      </text>
    </comment>
    <comment ref="F51" authorId="0">
      <text>
        <r>
          <rPr>
            <sz val="10"/>
            <rFont val="Arial"/>
            <family val="2"/>
          </rPr>
          <t xml:space="preserve">Plano de Eficiência Econômica</t>
        </r>
      </text>
    </comment>
    <comment ref="G22" authorId="0">
      <text>
        <r>
          <rPr>
            <sz val="10"/>
            <rFont val="Arial"/>
            <family val="2"/>
          </rPr>
          <t xml:space="preserve">R$ 4.485.799,40
R$ 527.601,42
R$ 2.098.000,34
R$ 527.601,42
R$ 1.193.899,53
R$ 1.193.899,53</t>
        </r>
      </text>
    </comment>
    <comment ref="G23" authorId="0">
      <text>
        <r>
          <rPr>
            <sz val="10"/>
            <rFont val="Arial"/>
            <family val="2"/>
          </rPr>
          <t xml:space="preserve">R$</t>
        </r>
        <r>
          <rPr>
            <sz val="10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3.381.899,87
R$ 527.601,42
R$ 1.193.899,53
R$ 364.875,76</t>
        </r>
      </text>
    </comment>
    <comment ref="G26" authorId="0">
      <text>
        <r>
          <rPr>
            <sz val="10"/>
            <rFont val="Arial"/>
            <family val="2"/>
          </rPr>
          <t xml:space="preserve">
R$ 139.235,62
R$ 46.042,81
R$ 3.043,07
R$ 3.381.899,87
R$ 527.601,42
R$ 1.193.899,53
R$ 375.094,88
</t>
        </r>
      </text>
    </comment>
    <comment ref="G29" authorId="0">
      <text>
        <r>
          <rPr>
            <sz val="10"/>
            <rFont val="Arial"/>
            <family val="2"/>
          </rPr>
          <t xml:space="preserve">R$ 51.678,50
R$ 48.499,32
R$ 191.500,68
R$ 3.431.899,87
R$ 527.601,42
R$ 1.193.899,53
R$ 372.113,01</t>
        </r>
      </text>
    </comment>
    <comment ref="G34" authorId="0">
      <text>
        <r>
          <rPr>
            <sz val="10"/>
            <rFont val="Arial"/>
            <family val="2"/>
          </rPr>
          <t xml:space="preserve">R$ </t>
        </r>
        <r>
          <rPr>
            <sz val="9"/>
            <color rgb="FF333333"/>
            <rFont val="Arial"/>
            <family val="0"/>
            <charset val="1"/>
          </rPr>
          <t xml:space="preserve">100.976,95
R$ 49.023,05
R$ 98.389,46
R$ 51.610,54
R$ 3.381.899,86
R$ 527.601,42
R$ 1.193.899,54
R$ 373.918,69</t>
        </r>
      </text>
    </comment>
    <comment ref="G37" authorId="0">
      <text>
        <r>
          <rPr>
            <sz val="10"/>
            <rFont val="Arial"/>
            <family val="2"/>
          </rPr>
          <t xml:space="preserve">R$ </t>
        </r>
        <r>
          <rPr>
            <sz val="9"/>
            <color rgb="FF333333"/>
            <rFont val="Arial"/>
            <family val="0"/>
            <charset val="1"/>
          </rPr>
          <t xml:space="preserve">3.206.566,05
R$ 527.601,42
R$ 1.193.899,53
R$ 367.322,81</t>
        </r>
      </text>
    </comment>
    <comment ref="G39" authorId="0">
      <text>
        <r>
          <rPr>
            <sz val="10"/>
            <rFont val="Arial"/>
            <family val="2"/>
          </rPr>
          <t xml:space="preserve">R$ 68.117,93
R$ 31.882,07
R$ 2.624.805,93
R$ 527.601,42
R$ 1.193.899,54
R$ 358.335,07
R$ 581.093,93
</t>
        </r>
      </text>
    </comment>
    <comment ref="G42" authorId="0">
      <text>
        <r>
          <rPr>
            <sz val="10"/>
            <rFont val="Arial"/>
            <family val="2"/>
          </rPr>
          <t xml:space="preserve">R$ </t>
        </r>
        <r>
          <rPr>
            <sz val="9"/>
            <color rgb="FF333333"/>
            <rFont val="Arial"/>
            <family val="2"/>
            <charset val="1"/>
          </rPr>
          <t xml:space="preserve">83.171,37
R$ 66.828,63
R$ 245.333,82
R$ 80.000,00
R$ 527.601,42
R$ 1.193.899,54
R$ 352.916,52
R$ 245.333,82
R$ 3.193.466,77</t>
        </r>
      </text>
    </comment>
    <comment ref="G45" authorId="0">
      <text>
        <r>
          <rPr>
            <sz val="10"/>
            <rFont val="Arial"/>
            <family val="2"/>
          </rPr>
          <t xml:space="preserve">R$ </t>
        </r>
        <r>
          <rPr>
            <sz val="9"/>
            <color rgb="FF333333"/>
            <rFont val="Calibri"/>
            <family val="2"/>
            <charset val="1"/>
          </rPr>
          <t xml:space="preserve">527.601,42
R$ 1.193.899,54
R$ 350.406,63
R$ 245.333,82
R$ 3.193.466,77</t>
        </r>
      </text>
    </comment>
    <comment ref="G48" authorId="0">
      <text>
        <r>
          <rPr>
            <sz val="10"/>
            <rFont val="Arial"/>
            <family val="2"/>
          </rPr>
          <t xml:space="preserve">R$</t>
        </r>
        <r>
          <rPr>
            <sz val="10"/>
            <rFont val="Arial"/>
            <family val="2"/>
            <charset val="1"/>
          </rPr>
          <t xml:space="preserve"> </t>
        </r>
        <r>
          <rPr>
            <sz val="9"/>
            <color rgb="FF333333"/>
            <rFont val="Calibri"/>
            <family val="2"/>
            <charset val="1"/>
          </rPr>
          <t xml:space="preserve">67.566,91
R$ 245.333,82
R$ 351.184,41</t>
        </r>
      </text>
    </comment>
    <comment ref="G51" authorId="0">
      <text>
        <r>
          <rPr>
            <sz val="10"/>
            <rFont val="Arial"/>
            <family val="2"/>
          </rPr>
          <t xml:space="preserve">R$ </t>
        </r>
        <r>
          <rPr>
            <sz val="9"/>
            <color rgb="FF333333"/>
            <rFont val="Calibri"/>
            <family val="2"/>
            <charset val="1"/>
          </rPr>
          <t xml:space="preserve">245.333,82
R$ 245.333,82
R$ 3.193.466,76
R$ 2.869.466,77
R$ 527.601,42
R$ 527.601,42
R$ 1.193.899,55
R$ 1.193.899,54
R$ 324.000,00
R$ 364.394,07
R$ 80.000,00</t>
        </r>
      </text>
    </comment>
    <comment ref="G54" authorId="0">
      <text>
        <r>
          <rPr>
            <sz val="10"/>
            <rFont val="Arial"/>
            <family val="2"/>
          </rPr>
          <t xml:space="preserve">R$ 80.000,00
R$ 80.000,00
R$ 80.000,00
R$ 355.309,44
R$ 277.713,43</t>
        </r>
      </text>
    </comment>
    <comment ref="I51" authorId="0">
      <text>
        <r>
          <rPr>
            <sz val="10"/>
            <rFont val="Arial"/>
            <family val="2"/>
          </rPr>
          <t xml:space="preserve">Plano de Eficiência Econômica</t>
        </r>
      </text>
    </comment>
    <comment ref="J42" authorId="0">
      <text>
        <r>
          <rPr>
            <sz val="10"/>
            <rFont val="Arial"/>
            <family val="2"/>
          </rPr>
          <t xml:space="preserve">R$ 13.099,27 Planisa</t>
        </r>
      </text>
    </comment>
    <comment ref="J45" authorId="0">
      <text>
        <r>
          <rPr>
            <sz val="10"/>
            <rFont val="Arial"/>
            <family val="2"/>
          </rPr>
          <t xml:space="preserve">R$ 13.099,27 Planisa</t>
        </r>
      </text>
    </comment>
    <comment ref="J48" authorId="0">
      <text>
        <r>
          <rPr>
            <sz val="10"/>
            <rFont val="Arial"/>
            <family val="2"/>
          </rPr>
          <t xml:space="preserve">R$ 80.000,00 Provisão Energia elétrica
R$ 13.099,27 Provisão Planisa</t>
        </r>
      </text>
    </comment>
    <comment ref="J51" authorId="0">
      <text>
        <r>
          <rPr>
            <sz val="10"/>
            <rFont val="Arial"/>
            <family val="2"/>
          </rPr>
          <t xml:space="preserve">R$ 80.000,00 Provisão Energia elétrica
R$ 13.099,27 Provisão Planisa</t>
        </r>
      </text>
    </comment>
    <comment ref="J54" authorId="0">
      <text>
        <r>
          <rPr>
            <sz val="10"/>
            <rFont val="Arial"/>
            <family val="2"/>
          </rPr>
          <t xml:space="preserve">R$ 80.000,00 Provisão Energia elétrica
R$ 13.099,27 Provisão Planisa</t>
        </r>
      </text>
    </comment>
    <comment ref="L22" authorId="0">
      <text>
        <r>
          <rPr>
            <sz val="10"/>
            <rFont val="Arial"/>
            <family val="2"/>
          </rPr>
          <t xml:space="preserve">Valor referente a Solicitação de Liquidação e Pagamento Parcial de Jan/25
R$ 4.485.799,40
R$ 527.601,42</t>
        </r>
      </text>
    </comment>
    <comment ref="L23" authorId="0">
      <text>
        <r>
          <rPr>
            <sz val="10"/>
            <rFont val="Arial"/>
            <family val="2"/>
          </rPr>
          <t xml:space="preserve">Valor referente a Solicitação de Liquidação e Pagamento P
Parcial Fev/25 
R$ 2.098.000,34
R$ 527.601,42
R$ 1.193.899,53
R$ 1.193.899,53</t>
        </r>
      </text>
    </comment>
    <comment ref="L24" authorId="0">
      <text>
        <r>
          <rPr>
            <sz val="10"/>
            <rFont val="Arial"/>
            <family val="2"/>
          </rPr>
          <t xml:space="preserve">Apostilamento PNE Jan/25</t>
        </r>
      </text>
    </comment>
    <comment ref="L25" authorId="0">
      <text>
        <r>
          <rPr>
            <sz val="10"/>
            <rFont val="Arial"/>
            <family val="2"/>
          </rPr>
          <t xml:space="preserve">Valor referente a Solicitação de Liquidação e Pagamento Março/25
R$ 3.381.899,87
R$ 527.601,42
R$ 1.193.899,53  </t>
        </r>
      </text>
    </comment>
    <comment ref="L26" authorId="0">
      <text>
        <r>
          <rPr>
            <sz val="10"/>
            <rFont val="Arial"/>
            <family val="2"/>
          </rPr>
          <t xml:space="preserve">Consolidado de Jan/25: 
</t>
        </r>
        <r>
          <rPr>
            <sz val="10"/>
            <rFont val="Arial"/>
            <family val="2"/>
            <charset val="1"/>
          </rPr>
          <t xml:space="preserve">Custeio: R$ 139.235,62
Fundo Rescisório Jan/25: R$ 46.042,81
Ajuste Fundo Rescisório Dez/24: R$ 3.043,07 </t>
        </r>
      </text>
    </comment>
    <comment ref="L27" authorId="0">
      <text>
        <r>
          <rPr>
            <sz val="10"/>
            <rFont val="Arial"/>
            <family val="2"/>
          </rPr>
          <t xml:space="preserve">Apostilamento PNE Fev/25</t>
        </r>
      </text>
    </comment>
    <comment ref="L28" authorId="0">
      <text>
        <r>
          <rPr>
            <sz val="10"/>
            <rFont val="Arial"/>
            <family val="2"/>
          </rPr>
          <t xml:space="preserve">Valor referente a Solicitação de Liquidação e Pagamento Parcial de Abr/25
R$ 527.601,42
R$ 1.193.899,53
R$ 3.381.899,87
</t>
        </r>
      </text>
    </comment>
    <comment ref="L30" authorId="0">
      <text>
        <r>
          <rPr>
            <sz val="10"/>
            <rFont val="Arial"/>
            <family val="2"/>
          </rPr>
          <t xml:space="preserve">Valor referente à energia elétrica para pagamento da OS</t>
        </r>
      </text>
    </comment>
    <comment ref="L31" authorId="0">
      <text>
        <r>
          <rPr>
            <sz val="10"/>
            <rFont val="Arial"/>
            <family val="2"/>
          </rPr>
          <t xml:space="preserve">R$ 48.499,32 Fundo Rescisório
R$ 191.500,68  Custeio</t>
        </r>
      </text>
    </comment>
    <comment ref="L32" authorId="0">
      <text>
        <r>
          <rPr>
            <sz val="10"/>
            <rFont val="Arial"/>
            <family val="2"/>
          </rPr>
          <t xml:space="preserve">Apostilamento PNE Mar/25</t>
        </r>
      </text>
    </comment>
    <comment ref="L33" authorId="0">
      <text>
        <r>
          <rPr>
            <sz val="10"/>
            <rFont val="Arial"/>
            <family val="2"/>
          </rPr>
          <t xml:space="preserve">R$ 527.601,42
R$ 1.193.899,53 
R$ 3.431.899,87</t>
        </r>
      </text>
    </comment>
    <comment ref="L35" authorId="0">
      <text>
        <r>
          <rPr>
            <sz val="10"/>
            <rFont val="Arial"/>
            <family val="2"/>
          </rPr>
          <t xml:space="preserve">R$ 100.976,95 
R$ 49.023,05</t>
        </r>
      </text>
    </comment>
    <comment ref="L36" authorId="0">
      <text>
        <r>
          <rPr>
            <sz val="10"/>
            <rFont val="Arial"/>
            <family val="2"/>
          </rPr>
          <t xml:space="preserve">R$ 373.918,69 PNE
R$ 51.610,54  Fundo Rescisório
R$ 98.389,46 Custeio</t>
        </r>
      </text>
    </comment>
    <comment ref="L37" authorId="0">
      <text>
        <r>
          <rPr>
            <sz val="10"/>
            <rFont val="Arial"/>
            <family val="2"/>
          </rPr>
          <t xml:space="preserve">Custeio
R$ 3.381.899,86 
R$  1.193.899,54
R$ 527.601,42</t>
        </r>
      </text>
    </comment>
    <comment ref="L38" authorId="0">
      <text>
        <r>
          <rPr>
            <sz val="10"/>
            <rFont val="Arial"/>
            <family val="2"/>
          </rPr>
          <t xml:space="preserve">Apostilamento PNE Mai/25</t>
        </r>
      </text>
    </comment>
    <comment ref="L39" authorId="0">
      <text>
        <r>
          <rPr>
            <sz val="10"/>
            <rFont val="Arial"/>
            <family val="2"/>
          </rPr>
          <t xml:space="preserve">Custeio
R$ 527.601,42
R$  	1.193.899,53
R$  	3.206.566,05</t>
        </r>
      </text>
    </comment>
    <comment ref="L40" authorId="0">
      <text>
        <r>
          <rPr>
            <sz val="10"/>
            <rFont val="Arial"/>
            <family val="2"/>
          </rPr>
          <t xml:space="preserve">Custeio
R$ 31.882,07
Fundo Rescisório
R$ 68.117,93 </t>
        </r>
      </text>
    </comment>
    <comment ref="L41" authorId="0">
      <text>
        <r>
          <rPr>
            <sz val="10"/>
            <rFont val="Arial"/>
            <family val="2"/>
          </rPr>
          <t xml:space="preserve">APOSTILAMENTO PNE JUN/25</t>
        </r>
      </text>
    </comment>
    <comment ref="L42" authorId="0">
      <text>
        <r>
          <rPr>
            <sz val="10"/>
            <rFont val="Arial"/>
            <family val="2"/>
          </rPr>
          <t xml:space="preserve">R$ 1.193.899,54
R$ 527.601,42 
R$ 581.093,93
R$ 2.624.805,93 </t>
        </r>
      </text>
    </comment>
    <comment ref="L43" authorId="0">
      <text>
        <r>
          <rPr>
            <sz val="10"/>
            <rFont val="Arial"/>
            <family val="2"/>
          </rPr>
          <t xml:space="preserve">R$ 66.828,63 FR
R$ 83.171,37 DF</t>
        </r>
      </text>
    </comment>
    <comment ref="L44" authorId="0">
      <text>
        <r>
          <rPr>
            <sz val="10"/>
            <rFont val="Arial"/>
            <family val="2"/>
          </rPr>
          <t xml:space="preserve">R$ 352.916,52 PNE
R$ 80.000,00 DF</t>
        </r>
      </text>
    </comment>
    <comment ref="L45" authorId="0">
      <text>
        <r>
          <rPr>
            <sz val="10"/>
            <rFont val="Arial"/>
            <family val="2"/>
          </rPr>
          <t xml:space="preserve">R$ 527.601,42 Custeio
R$  	3.193.466,77 Custeio
R$  	1.193.899,54 Custeio
R$ 245.333,82  Fundo Rescisório 09/25</t>
        </r>
      </text>
    </comment>
    <comment ref="L46" authorId="0">
      <text>
        <r>
          <rPr>
            <sz val="10"/>
            <rFont val="Arial"/>
            <family val="2"/>
          </rPr>
          <t xml:space="preserve">Fundo Rescisório 07/25</t>
        </r>
      </text>
    </comment>
    <comment ref="L47" authorId="0">
      <text>
        <r>
          <rPr>
            <sz val="10"/>
            <rFont val="Arial"/>
            <family val="2"/>
          </rPr>
          <t xml:space="preserve">APOSTILAMENTO PNE 08/25</t>
        </r>
      </text>
    </comment>
    <comment ref="L48" authorId="0">
      <text>
        <r>
          <rPr>
            <sz val="10"/>
            <rFont val="Arial"/>
            <family val="2"/>
          </rPr>
          <t xml:space="preserve">R$ 527.601,42 Custeio
R$ 3.193.466,77 Custeio
R$ 1.193.899,54 Custeio
R$ 245.333,82 Fundo Rescisório</t>
        </r>
      </text>
    </comment>
    <comment ref="L49" authorId="0">
      <text>
        <r>
          <rPr>
            <sz val="10"/>
            <rFont val="Arial"/>
            <family val="2"/>
          </rPr>
          <t xml:space="preserve">R$ 67.566,91 Custeio
R$ 245.333,82 Fundo Rescisório</t>
        </r>
      </text>
    </comment>
    <comment ref="L50" authorId="0">
      <text>
        <r>
          <rPr>
            <sz val="10"/>
            <rFont val="Arial"/>
            <family val="2"/>
          </rPr>
          <t xml:space="preserve">Apostilamento PNE 09/25</t>
        </r>
      </text>
    </comment>
    <comment ref="L51" authorId="0">
      <text>
        <r>
          <rPr>
            <sz val="10"/>
            <rFont val="Arial"/>
            <family val="2"/>
          </rPr>
          <t xml:space="preserve">R$ 245.333,82 fundo rescisório
R$ 2.869.466,77 custeio
R$ 527.601,42 custeio
R$ 324.000,00 custeio
R$ 1.193.899,54 custeio</t>
        </r>
      </text>
    </comment>
    <comment ref="L52" authorId="0">
      <text>
        <r>
          <rPr>
            <sz val="10"/>
            <rFont val="Arial"/>
            <family val="2"/>
          </rPr>
          <t xml:space="preserve">APOSTILAMENTO PNE 10/2025</t>
        </r>
      </text>
    </comment>
    <comment ref="L53" authorId="0">
      <text>
        <r>
          <rPr>
            <sz val="10"/>
            <rFont val="Arial"/>
            <family val="2"/>
          </rPr>
          <t xml:space="preserve">Custeio</t>
        </r>
      </text>
    </comment>
    <comment ref="L54" authorId="0">
      <text>
        <r>
          <rPr>
            <sz val="10"/>
            <rFont val="Arial"/>
            <family val="2"/>
          </rPr>
          <t xml:space="preserve">Custeio
R$ 3.193.466,76
R$ 1.193.899,55
R$ 527.601,42
R$ 80.000,00
R$ 245.333,82 FR
</t>
        </r>
      </text>
    </comment>
    <comment ref="L55" authorId="0">
      <text>
        <r>
          <rPr>
            <sz val="10"/>
            <rFont val="Arial"/>
            <family val="2"/>
          </rPr>
          <t xml:space="preserve">Custeio</t>
        </r>
      </text>
    </comment>
    <comment ref="L56" authorId="0">
      <text>
        <r>
          <rPr>
            <sz val="10"/>
            <rFont val="Arial"/>
            <family val="2"/>
          </rPr>
          <t xml:space="preserve">R$ 80.000,00 Custeio
R$ 355.309,44 PNE 13º
R$ 277.713,43 PNE</t>
        </r>
      </text>
    </comment>
    <comment ref="N51" authorId="0">
      <text>
        <r>
          <rPr>
            <sz val="10"/>
            <rFont val="Arial"/>
            <family val="2"/>
          </rPr>
          <t xml:space="preserve">Plano de Eficiência Econômica</t>
        </r>
      </text>
    </comment>
    <comment ref="T22" authorId="0">
      <text>
        <r>
          <rPr>
            <sz val="10"/>
            <rFont val="Arial"/>
            <family val="2"/>
          </rPr>
          <t xml:space="preserve">PNE Dez/24</t>
        </r>
      </text>
    </comment>
    <comment ref="T23" authorId="0">
      <text>
        <r>
          <rPr>
            <sz val="10"/>
            <rFont val="Arial"/>
            <family val="2"/>
          </rPr>
          <t xml:space="preserve">Custeio (Solicitação de Liquidação e Pagamento Consolidado Dez/24): R$ 142.939,64
Fundo Rescisório: R$ 32.860,25</t>
        </r>
      </text>
    </comment>
  </commentList>
</comments>
</file>

<file path=xl/sharedStrings.xml><?xml version="1.0" encoding="utf-8"?>
<sst xmlns="http://schemas.openxmlformats.org/spreadsheetml/2006/main" count="82" uniqueCount="53">
  <si>
    <t xml:space="preserve">Relatório Resumido da Execução Orçamentária e Financeira por Contrato de Gestão</t>
  </si>
  <si>
    <t xml:space="preserve">Mês/Ano: JANEIRO A DEZEMBRO/2025</t>
  </si>
  <si>
    <t xml:space="preserve">Órgão Contratante: SECRETARIA DE ESTADO DA SAÚDE – SES/GO.</t>
  </si>
  <si>
    <t xml:space="preserve">CNPJ:02.529.964/0001-57</t>
  </si>
  <si>
    <t xml:space="preserve">Organização Social Contratada : INSTITUTO PATRIS</t>
  </si>
  <si>
    <t xml:space="preserve">CNPJ: 37.678.845/0001-40</t>
  </si>
  <si>
    <t xml:space="preserve">Unidade Gerida: HOSPITAL ESTADUAL DE LUZIÂNIA</t>
  </si>
  <si>
    <t xml:space="preserve">Contrato de Gestão nº:45/2022  - SES  e 1º Termo Aditivo; 18º APOSTILAMENTO; 19º APOSTILAMENTO; 20º APOSTILAMENTO; 21º APOSTILAMENTO; 22º APOSTILAMENTO; 23º APOSTILAMENTO; 24º APOSTILAMENTO; 25º APOSTILAMENTO; 26º APOSTILAMENTO; 27º APOSTILAMENTO; 28º APOSTILAMENTO; 29º APOSTILAMENTO</t>
  </si>
  <si>
    <t xml:space="preserve">Vigência do Contrato de Gestão - Início: 13/06/2022   Término 12/06/2026 E 1° TERMO ADITIVO: 01/10/2024 A 12/06/2026; 2º TERMO ADITIVO</t>
  </si>
  <si>
    <t xml:space="preserve">Previsão de Repasse Mensal do Contrato de Gestão/ADITIVO - Custeio : R$ 4.725.799,40 E 1° TERMO ADITIVO: R$ 527.601,42      Processo nº: 202100010000417</t>
  </si>
  <si>
    <t xml:space="preserve">Previsão de Repasse Mensal do Contrato de Gestão/ADITIVO - Investimentos : R$ Processo nº:
</t>
  </si>
  <si>
    <t xml:space="preserve">Mês</t>
  </si>
  <si>
    <t xml:space="preserve">Comparativo do Estimado com a Execução Orçamentária e Financeira</t>
  </si>
  <si>
    <t xml:space="preserve">Valor Mensal Estimado no Contrato de Gestão</t>
  </si>
  <si>
    <t xml:space="preserve">1. Valor Mensal Estimado no Contrato de Gestão - Custeio</t>
  </si>
  <si>
    <t xml:space="preserve">2. Empenhado no mês</t>
  </si>
  <si>
    <t xml:space="preserve">3. Liquidado no mês</t>
  </si>
  <si>
    <t xml:space="preserve">4. Glosas Aplicadas</t>
  </si>
  <si>
    <t xml:space="preserve">5. Montante pago no mês (informar o mês a que se refere, quando ocorrer repasses para mais de uma competência, inserir linha para cada mês)</t>
  </si>
  <si>
    <t xml:space="preserve">6. Guia de Recolhimento (Devolução - informar na Nota Explicativa - Ex.: processo e mês a que se refere)</t>
  </si>
  <si>
    <t xml:space="preserve">7. Guias de Receita (Devolução de Recursos de Exercícios Anteriores)</t>
  </si>
  <si>
    <t xml:space="preserve">8. Pagamentos (repasses – Restos a Pagar) (Informar na Nota Explicativa)</t>
  </si>
  <si>
    <t xml:space="preserve">9. Pagamentos de Despesas de Exercícios Anteriores - DEA (informar a natureza, processo e outros esclarecimentos sobre o repasse efetuado para a contratada, objetivamente, na Nota Explicativa)</t>
  </si>
  <si>
    <t xml:space="preserve">10. Total de Pagamentos no mês 10 = 5 + 8 + 9</t>
  </si>
  <si>
    <t xml:space="preserve">Custeio</t>
  </si>
  <si>
    <t xml:space="preserve">Investimentos</t>
  </si>
  <si>
    <t xml:space="preserve">Repasses Adicionais (Ver Legenda)</t>
  </si>
  <si>
    <t xml:space="preserve">Referência/Parcela</t>
  </si>
  <si>
    <t xml:space="preserve"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</si>
  <si>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</si>
  <si>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 xml:space="preserve">Descrição</t>
  </si>
  <si>
    <t xml:space="preserve">Ressarcimentos (Rescisões Trabalhista, Serviço Hospitalar e Ambulatorial, Leitos Extras, Material Órtese e Prótese (OPME e Outros).                                                                                                                                                                                                                                                     Novembro: R$ 2.614.241,21 - Composição do Fundo Rescisório conforme Plano de Eficiência Econômica item 4 SEI Nº 76391192; Parecer Juridico 81951108, IPOF 81951660, RD 81950944</t>
  </si>
  <si>
    <t xml:space="preserve">Mandados Judiciais.</t>
  </si>
  <si>
    <t xml:space="preserve">Repasse Via Regularização de Despesas. </t>
  </si>
  <si>
    <t xml:space="preserve">Encontro de Contas Final do Contrato.</t>
  </si>
  <si>
    <t xml:space="preserve">Outros.</t>
  </si>
  <si>
    <t xml:space="preserve">Detalhamento - Glosas</t>
  </si>
  <si>
    <t xml:space="preserve">Valor R$</t>
  </si>
  <si>
    <t xml:space="preserve">Natureza da Despesa</t>
  </si>
  <si>
    <t xml:space="preserve">Processo</t>
  </si>
  <si>
    <t xml:space="preserve">Competência do DESPESA (mês/ano)</t>
  </si>
  <si>
    <t xml:space="preserve">Período da APLICAÇÃO da Glosa (mês/ano)- </t>
  </si>
  <si>
    <t xml:space="preserve">Área Responsável</t>
  </si>
  <si>
    <t xml:space="preserve">Valor Contrato Planisa</t>
  </si>
  <si>
    <t xml:space="preserve">13.099,27</t>
  </si>
  <si>
    <t xml:space="preserve">3.3.50.85.02</t>
  </si>
  <si>
    <t xml:space="preserve">SES/CGC/SUPECC-19837</t>
  </si>
  <si>
    <t xml:space="preserve">Total Geral</t>
  </si>
  <si>
    <t xml:space="preserve">* Glosa aplicada com valor estimado - ajuste será realizado posteriormente, quando informado pela SES/CGC-19837. </t>
  </si>
  <si>
    <t xml:space="preserve">Nota Explicativa:   </t>
  </si>
  <si>
    <r>
      <rPr>
        <b val="true"/>
        <sz val="10"/>
        <color rgb="FF000000"/>
        <rFont val="Calibri"/>
        <family val="2"/>
        <charset val="1"/>
      </rPr>
      <t xml:space="preserve">Valor Estimado no Contrato de Gestão = Custeio  (R$ 5.253.400,82) + Apostilamento (Jan/25 - R$ 364.875,76; Fev/25 - R$ 375.094,88; mar/25 - R$ 372.113,01; abr/25 – R$ 373.918,69; mai/25 - R$ 367.322,81; jun/25 - R$ 358.335,07; jul/25 - R$ 352.916,52; ago/25 - R$ 350.406,63; set/25 – R$ 351.184,41;</t>
    </r>
    <r>
      <rPr>
        <b val="true"/>
        <sz val="10"/>
        <color rgb="FFC9211E"/>
        <rFont val="Calibri"/>
        <family val="2"/>
        <charset val="1"/>
      </rPr>
      <t xml:space="preserve"> </t>
    </r>
    <r>
      <rPr>
        <b val="true"/>
        <sz val="10"/>
        <color rgb="FF000000"/>
        <rFont val="Calibri"/>
        <family val="2"/>
        <charset val="1"/>
      </rPr>
      <t xml:space="preserve">out/25 – R$ 364.394,07; nov/25 - R$ 277.713,43 + 355.309,44 13º; dez/25 - R$ 269.013,77).
1. Valor Mensal Estimado no Contrato de Gestão - Custeio = Custeio + Apostilamento.
3. Valor informado pela área técnica - GFIN.
4. Valor Provisionado conforme Solicitação de Liquidação e Pagamento SEI Nº Jan/25 69062383; Fev/25 69919848; Mar/25 70873153; abr/25 72127655; mai/25 73584492; jun/25 74668098; jul/25 76144607; ago/25 77298770; set/25 78516847; out/25 80002011; nov/25 81112651; dez/25 82636980.
5. Repasse Adicional em 13/11/2025 referente ao ressarcimento de valores (conta do Fundo Rescisório) com base no Plano de Eficiência Econômica (82263556) - ordem de pagamento SEI Nº 82648095.                                                                                                                                                                                                                                                                                                                                                                                                                          9. Pagamentos de Despesas de Exercícios Anteriores – DEA:
 - Repasse financeiro ao Hospital Estadual de Luziânia para pagamento do Piso Nacional da Enfermagem. Portaria GM/MS nº 6.272/2024. Contrato de Gestão nº 45/2022.
    17º Apostilamento SEI Nº 71187669 - REF.: Dezembro/2024...................R$ 363.295,13 
 - Repasse referente ao Custeio - Referência: dezembro/2024 Ordem de Pagamento 2025.2850.066.00062.001........R$ 142.939,64 (68965718);
                                                            Referência: dezembro/2024 Ordem de Pagamento 2025.2850.066.00062.002........R$ 32.860,25 (Fundo Rescisório) (68965718); </t>
    </r>
  </si>
  <si>
    <t xml:space="preserve">2. Empenhos Anulados:                                                                                                                                                                                                                                                                                                                                                             Janeiro: Custeio R$ 1.193.899,53 Anulação de Empenho 2025.2850.068.00025.001                                                                                                                                                                                                                                             Abril: Custeio R$ 6.482.705,79 Anulação de Empenho 2025.2850.066.00151.001                                                                                                                                                                                                                                                 Maio: Custeio R$ 1.055.202,84 Anulação de Empenho 2025.2850.068.00065.001                                                                                                                                                                                                                                                            Custeio R$ 2.110.405,68 Anulação de Empenho 2025.2850.066.00150.001                                                                                                                                                                                                                                                 Agosto: Custeio R$ 1.055.202,84 Anulação de Empenho 2025.2850.068.00085.001                                                                                                                                                                                                                                                            Custeio R$ 11,00 Anulação de Empenho 2025.2850.068.00080.001                                                                                                                                                                                                                                                                          Custeio R$ 7.063.788,72 Anulação de Empenho 2025.2850.068.00075.001                                                                                                                                                                                                                                             Setembro: Custeio R$ 0,01 Anulação de Empenho 2025.2850.066.00099.001                                                                                                                                                                                                                                                                            Custeio R$ 0,07 Anulação de Empenho 2025.2850.066.00048.001                                                                                                                                                                                                                                                       Outubro: Custeio R$ 324.000,00 Anulação de Empenho 2025.2850.066.00188.001                                                                                                                                                                                                                                             Novembro: Plano de Eficiência Econômica R$ 2.614.241,21 Anulação de Empenho 2025.2850.211.0080.001                                                                                                                                                                                                                       Custeio R$ 13.099,26 Anulação de Empenho 2025.2850.066.00152.001                                                                                                                                                                                                                                                                  Custeio R$ 13.099,26 Anulação de Empenho 2025.2850211.00033.001                                                                                                                                                                                                                                                                   Custeio R$ 13.099,26 Anulação de Empenho 2025.2850211.00033.002                                                                                                                                                                                                                                             Dezembro: PNE R$ 277.713,43 Anulação de Empenho 2025.2850.070.00321.001                                                                                                                                                                                                                                                                      PNE R$ 277.713,43 Anulação de Empenho 2025.2850.070.00322.001</t>
  </si>
  <si>
    <t xml:space="preserve">Fonte: 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</si>
</sst>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_-* #,##0.00_-;\-* #,##0.00_-;_-* \-??_-;_-@_-"/>
    <numFmt numFmtId="166" formatCode="mmm/yy"/>
    <numFmt numFmtId="167" formatCode="[$-416]mmm\-yy;@"/>
    <numFmt numFmtId="168" formatCode="[$R$-416]\ #,##0.00;[RED]\-[$R$-416]\ #,##0.00"/>
    <numFmt numFmtId="169" formatCode="@"/>
    <numFmt numFmtId="170" formatCode="0"/>
    <numFmt numFmtId="171" formatCode="General"/>
  </numFmts>
  <fonts count="22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0"/>
      <name val="Calibri"/>
      <family val="2"/>
      <charset val="1"/>
    </font>
    <font>
      <b val="true"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 val="true"/>
      <sz val="10"/>
      <color rgb="FFFFFFFF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sz val="10"/>
      <color rgb="FF333333"/>
      <name val="Arial"/>
      <family val="2"/>
      <charset val="1"/>
    </font>
    <font>
      <sz val="10"/>
      <name val="Calibri"/>
      <family val="2"/>
      <charset val="1"/>
    </font>
    <font>
      <sz val="10"/>
      <color rgb="FFC9211E"/>
      <name val="Calibri"/>
      <family val="2"/>
      <charset val="1"/>
    </font>
    <font>
      <sz val="10"/>
      <name val="Arial"/>
      <family val="2"/>
      <charset val="1"/>
    </font>
    <font>
      <sz val="8"/>
      <color rgb="FF000000"/>
      <name val="Calibri"/>
      <family val="2"/>
      <charset val="1"/>
    </font>
    <font>
      <sz val="8"/>
      <color theme="0"/>
      <name val="Calibri"/>
      <family val="2"/>
      <charset val="1"/>
    </font>
    <font>
      <b val="true"/>
      <sz val="10"/>
      <color rgb="FFC9211E"/>
      <name val="Calibri"/>
      <family val="2"/>
      <charset val="1"/>
    </font>
    <font>
      <sz val="10"/>
      <name val="Arial"/>
      <family val="2"/>
    </font>
    <font>
      <sz val="10"/>
      <color rgb="FF333333"/>
      <name val="Calibri"/>
      <family val="2"/>
      <charset val="1"/>
    </font>
    <font>
      <sz val="9"/>
      <color rgb="FF333333"/>
      <name val="Arial"/>
      <family val="0"/>
      <charset val="1"/>
    </font>
    <font>
      <sz val="9"/>
      <color rgb="FF333333"/>
      <name val="Arial"/>
      <family val="2"/>
      <charset val="1"/>
    </font>
    <font>
      <sz val="9"/>
      <color rgb="FF333333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8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6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4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8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1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9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2" fillId="0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6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8" fillId="2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8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9" fillId="3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3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right" vertical="bottom" textRotation="0" wrapText="true" indent="0" shrinkToFit="false"/>
      <protection locked="true" hidden="false"/>
    </xf>
    <xf numFmtId="164" fontId="6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8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9" fontId="6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6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6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1" fontId="15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15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9" fillId="5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9" fillId="5" borderId="6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5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8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65" xfId="20"/>
    <cellStyle name="Vírgula 44" xfId="21"/>
  </cellStyles>
  <dxfs count="4">
    <dxf>
      <fill>
        <patternFill patternType="solid">
          <fgColor rgb="FFAFD095"/>
          <bgColor rgb="FF000000"/>
        </patternFill>
      </fill>
    </dxf>
    <dxf>
      <fill>
        <patternFill patternType="solid">
          <fgColor rgb="FFD8D8D8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D9E2F3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FD095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92D050"/>
    <pageSetUpPr fitToPage="true"/>
  </sheetPr>
  <dimension ref="A1:X1048576"/>
  <sheetViews>
    <sheetView showFormulas="false" showGridLines="true" showRowColHeaders="true" showZeros="true" rightToLeft="false" tabSelected="true" showOutlineSymbols="true" defaultGridColor="true" view="normal" topLeftCell="A76" colorId="64" zoomScale="100" zoomScaleNormal="100" zoomScalePageLayoutView="100" workbookViewId="0">
      <selection pane="topLeft" activeCell="A79" activeCellId="0" sqref="A79"/>
    </sheetView>
  </sheetViews>
  <sheetFormatPr defaultColWidth="8.71484375" defaultRowHeight="15" zeroHeight="false" outlineLevelRow="0" outlineLevelCol="0"/>
  <cols>
    <col collapsed="false" customWidth="true" hidden="false" outlineLevel="0" max="1" min="1" style="1" width="10.29"/>
    <col collapsed="false" customWidth="true" hidden="false" outlineLevel="0" max="2" min="2" style="1" width="14.29"/>
    <col collapsed="false" customWidth="true" hidden="false" outlineLevel="0" max="3" min="3" style="2" width="15"/>
    <col collapsed="false" customWidth="true" hidden="false" outlineLevel="0" max="7" min="4" style="1" width="15"/>
    <col collapsed="false" customWidth="true" hidden="false" outlineLevel="0" max="8" min="8" style="1" width="16.71"/>
    <col collapsed="false" customWidth="true" hidden="false" outlineLevel="0" max="10" min="9" style="1" width="15"/>
    <col collapsed="false" customWidth="true" hidden="false" outlineLevel="0" max="11" min="11" style="1" width="16.57"/>
    <col collapsed="false" customWidth="true" hidden="false" outlineLevel="0" max="12" min="12" style="1" width="14.71"/>
    <col collapsed="false" customWidth="true" hidden="false" outlineLevel="0" max="13" min="13" style="1" width="15.99"/>
    <col collapsed="false" customWidth="true" hidden="false" outlineLevel="0" max="22" min="14" style="1" width="14.71"/>
    <col collapsed="false" customWidth="true" hidden="false" outlineLevel="0" max="23" min="23" style="3" width="13.57"/>
    <col collapsed="false" customWidth="true" hidden="false" outlineLevel="0" max="24" min="24" style="3" width="14.29"/>
  </cols>
  <sheetData>
    <row r="1" customFormat="false" ht="36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customFormat="false" ht="15" hidden="false" customHeight="fals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6"/>
      <c r="P2" s="6"/>
      <c r="Q2" s="6"/>
      <c r="R2" s="6"/>
      <c r="S2" s="6"/>
      <c r="T2" s="6"/>
      <c r="U2" s="6"/>
      <c r="V2" s="6"/>
      <c r="W2" s="7"/>
    </row>
    <row r="3" customFormat="false" ht="15" hidden="false" customHeight="false" outlineLevel="0" collapsed="false">
      <c r="A3" s="8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7"/>
    </row>
    <row r="4" customFormat="false" ht="15" hidden="false" customHeight="false" outlineLevel="0" collapsed="false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6"/>
      <c r="P4" s="6"/>
      <c r="Q4" s="6"/>
      <c r="R4" s="6"/>
      <c r="S4" s="6"/>
      <c r="T4" s="6"/>
      <c r="U4" s="6"/>
      <c r="V4" s="6"/>
      <c r="W4" s="7"/>
    </row>
    <row r="5" customFormat="false" ht="18" hidden="false" customHeight="true" outlineLevel="0" collapsed="false">
      <c r="A5" s="9" t="s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7"/>
    </row>
    <row r="6" customFormat="false" ht="16.5" hidden="false" customHeight="true" outlineLevel="0" collapsed="false">
      <c r="A6" s="10" t="s">
        <v>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6"/>
      <c r="P6" s="6"/>
      <c r="Q6" s="6"/>
      <c r="R6" s="6"/>
      <c r="S6" s="6"/>
      <c r="T6" s="6"/>
      <c r="U6" s="6"/>
      <c r="V6" s="6"/>
      <c r="W6" s="7"/>
    </row>
    <row r="7" customFormat="false" ht="16.5" hidden="false" customHeight="true" outlineLevel="0" collapsed="false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6"/>
      <c r="P7" s="6"/>
      <c r="Q7" s="6"/>
      <c r="R7" s="6"/>
      <c r="S7" s="6"/>
      <c r="T7" s="6"/>
      <c r="U7" s="6"/>
      <c r="V7" s="6"/>
      <c r="W7" s="7"/>
    </row>
    <row r="8" customFormat="false" ht="16.5" hidden="false" customHeight="true" outlineLevel="0" collapsed="false">
      <c r="A8" s="9" t="s">
        <v>4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7"/>
    </row>
    <row r="9" customFormat="false" ht="15.75" hidden="false" customHeight="true" outlineLevel="0" collapsed="false">
      <c r="A9" s="10" t="s">
        <v>5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6"/>
      <c r="P9" s="6"/>
      <c r="Q9" s="6"/>
      <c r="R9" s="6"/>
      <c r="S9" s="6"/>
      <c r="T9" s="6"/>
      <c r="U9" s="6"/>
      <c r="V9" s="6"/>
      <c r="W9" s="7"/>
    </row>
    <row r="10" customFormat="false" ht="15.75" hidden="false" customHeight="true" outlineLevel="0" collapsed="false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6"/>
      <c r="P10" s="6"/>
      <c r="Q10" s="6"/>
      <c r="R10" s="6"/>
      <c r="S10" s="6"/>
      <c r="T10" s="6"/>
      <c r="U10" s="6"/>
      <c r="V10" s="6"/>
      <c r="W10" s="7"/>
    </row>
    <row r="11" customFormat="false" ht="18.75" hidden="false" customHeight="true" outlineLevel="0" collapsed="false">
      <c r="A11" s="9" t="s">
        <v>6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7"/>
    </row>
    <row r="12" customFormat="false" ht="15.75" hidden="false" customHeight="true" outlineLevel="0" collapsed="false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6"/>
      <c r="P12" s="6"/>
      <c r="Q12" s="6"/>
      <c r="R12" s="6"/>
      <c r="S12" s="6"/>
      <c r="T12" s="6"/>
      <c r="U12" s="6"/>
      <c r="V12" s="6"/>
      <c r="W12" s="7"/>
    </row>
    <row r="13" customFormat="false" ht="15.75" hidden="false" customHeight="true" outlineLevel="0" collapsed="false">
      <c r="A13" s="12" t="s">
        <v>7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7"/>
    </row>
    <row r="14" customFormat="false" ht="15.75" hidden="false" customHeight="true" outlineLevel="0" collapsed="false">
      <c r="A14" s="12" t="s">
        <v>8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7"/>
    </row>
    <row r="15" customFormat="false" ht="15.75" hidden="false" customHeight="false" outlineLevel="0" collapsed="false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7"/>
    </row>
    <row r="16" customFormat="false" ht="15.75" hidden="false" customHeight="true" outlineLevel="0" collapsed="false">
      <c r="A16" s="12" t="s">
        <v>9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7"/>
    </row>
    <row r="17" customFormat="false" ht="25.5" hidden="false" customHeight="true" outlineLevel="0" collapsed="false">
      <c r="A17" s="12" t="s">
        <v>10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7"/>
    </row>
    <row r="18" customFormat="false" ht="15.75" hidden="false" customHeight="true" outlineLevel="0" collapsed="false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7"/>
    </row>
    <row r="19" s="18" customFormat="true" ht="15.75" hidden="false" customHeight="true" outlineLevel="0" collapsed="false">
      <c r="A19" s="15" t="s">
        <v>11</v>
      </c>
      <c r="B19" s="15"/>
      <c r="C19" s="15" t="s">
        <v>12</v>
      </c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6"/>
      <c r="X19" s="17"/>
    </row>
    <row r="20" s="18" customFormat="true" ht="79.5" hidden="false" customHeight="true" outlineLevel="0" collapsed="false">
      <c r="A20" s="15"/>
      <c r="B20" s="15" t="s">
        <v>13</v>
      </c>
      <c r="C20" s="19" t="s">
        <v>14</v>
      </c>
      <c r="D20" s="19" t="s">
        <v>15</v>
      </c>
      <c r="E20" s="19"/>
      <c r="F20" s="19"/>
      <c r="G20" s="19" t="s">
        <v>16</v>
      </c>
      <c r="H20" s="19"/>
      <c r="I20" s="19"/>
      <c r="J20" s="19" t="s">
        <v>17</v>
      </c>
      <c r="K20" s="19" t="s">
        <v>18</v>
      </c>
      <c r="L20" s="19"/>
      <c r="M20" s="19"/>
      <c r="N20" s="19"/>
      <c r="O20" s="19" t="s">
        <v>19</v>
      </c>
      <c r="P20" s="19"/>
      <c r="Q20" s="19" t="s">
        <v>20</v>
      </c>
      <c r="R20" s="19" t="s">
        <v>21</v>
      </c>
      <c r="S20" s="19"/>
      <c r="T20" s="19" t="s">
        <v>22</v>
      </c>
      <c r="U20" s="19"/>
      <c r="V20" s="19" t="s">
        <v>23</v>
      </c>
      <c r="W20" s="16"/>
      <c r="X20" s="17"/>
    </row>
    <row r="21" s="18" customFormat="true" ht="37.5" hidden="false" customHeight="true" outlineLevel="0" collapsed="false">
      <c r="A21" s="15"/>
      <c r="B21" s="15"/>
      <c r="C21" s="19"/>
      <c r="D21" s="19" t="s">
        <v>24</v>
      </c>
      <c r="E21" s="19" t="s">
        <v>25</v>
      </c>
      <c r="F21" s="19" t="s">
        <v>26</v>
      </c>
      <c r="G21" s="19" t="s">
        <v>24</v>
      </c>
      <c r="H21" s="19" t="s">
        <v>25</v>
      </c>
      <c r="I21" s="19" t="s">
        <v>26</v>
      </c>
      <c r="J21" s="19" t="s">
        <v>24</v>
      </c>
      <c r="K21" s="19" t="s">
        <v>27</v>
      </c>
      <c r="L21" s="19" t="s">
        <v>24</v>
      </c>
      <c r="M21" s="19" t="s">
        <v>25</v>
      </c>
      <c r="N21" s="19" t="s">
        <v>26</v>
      </c>
      <c r="O21" s="19" t="s">
        <v>24</v>
      </c>
      <c r="P21" s="19" t="s">
        <v>25</v>
      </c>
      <c r="Q21" s="19"/>
      <c r="R21" s="19" t="s">
        <v>24</v>
      </c>
      <c r="S21" s="19" t="s">
        <v>25</v>
      </c>
      <c r="T21" s="19" t="s">
        <v>24</v>
      </c>
      <c r="U21" s="19" t="s">
        <v>28</v>
      </c>
      <c r="V21" s="19"/>
      <c r="W21" s="16"/>
      <c r="X21" s="17"/>
    </row>
    <row r="22" s="18" customFormat="true" ht="13.8" hidden="false" customHeight="false" outlineLevel="0" collapsed="false">
      <c r="A22" s="20" t="n">
        <v>45658</v>
      </c>
      <c r="B22" s="21" t="n">
        <v>5618276.58</v>
      </c>
      <c r="C22" s="21" t="n">
        <v>5618276.58</v>
      </c>
      <c r="D22" s="21" t="n">
        <f aca="false">4725799.4+527601.42+16465599.81+2638007.1+1193899.53+13132894.9</f>
        <v>38683802.16</v>
      </c>
      <c r="E22" s="21"/>
      <c r="F22" s="21"/>
      <c r="G22" s="22" t="n">
        <v>10026801.64</v>
      </c>
      <c r="H22" s="23"/>
      <c r="I22" s="24"/>
      <c r="J22" s="25"/>
      <c r="K22" s="26" t="n">
        <v>45658</v>
      </c>
      <c r="L22" s="25" t="n">
        <v>5013400.82</v>
      </c>
      <c r="M22" s="25"/>
      <c r="N22" s="25"/>
      <c r="O22" s="27"/>
      <c r="P22" s="27"/>
      <c r="Q22" s="25"/>
      <c r="R22" s="25"/>
      <c r="S22" s="25"/>
      <c r="T22" s="21" t="n">
        <v>363295.13</v>
      </c>
      <c r="U22" s="21"/>
      <c r="V22" s="21" t="n">
        <f aca="false">L22+M22+N22+R22+S22+T22+U22</f>
        <v>5376695.95</v>
      </c>
      <c r="W22" s="28" t="n">
        <f aca="false">SUM(D22:F22)</f>
        <v>38683802.16</v>
      </c>
      <c r="X22" s="29" t="n">
        <f aca="false">SUM(G22:I22)</f>
        <v>10026801.64</v>
      </c>
    </row>
    <row r="23" s="18" customFormat="true" ht="13.8" hidden="false" customHeight="false" outlineLevel="0" collapsed="false">
      <c r="A23" s="20" t="n">
        <v>45689</v>
      </c>
      <c r="B23" s="21" t="n">
        <v>5628495.7</v>
      </c>
      <c r="C23" s="21" t="n">
        <v>5628495.7</v>
      </c>
      <c r="D23" s="21" t="n">
        <v>364875.76</v>
      </c>
      <c r="E23" s="21"/>
      <c r="F23" s="21"/>
      <c r="G23" s="22" t="n">
        <v>5468276.58</v>
      </c>
      <c r="H23" s="24"/>
      <c r="I23" s="24"/>
      <c r="J23" s="25"/>
      <c r="K23" s="26" t="n">
        <v>45689</v>
      </c>
      <c r="L23" s="25" t="n">
        <f aca="false">2098000.34+1193899.53+1193899.53+527601.42</f>
        <v>5013400.82</v>
      </c>
      <c r="M23" s="30"/>
      <c r="N23" s="25"/>
      <c r="O23" s="27"/>
      <c r="P23" s="27"/>
      <c r="Q23" s="25"/>
      <c r="R23" s="25"/>
      <c r="S23" s="25"/>
      <c r="T23" s="21" t="n">
        <f aca="false">142939.64+32860.25</f>
        <v>175799.89</v>
      </c>
      <c r="U23" s="27"/>
      <c r="V23" s="21" t="n">
        <f aca="false">L23+M23+N23+R23+S23+T23+U23</f>
        <v>5189200.71</v>
      </c>
      <c r="W23" s="28"/>
      <c r="X23" s="29"/>
    </row>
    <row r="24" s="18" customFormat="true" ht="13.8" hidden="false" customHeight="false" outlineLevel="0" collapsed="false">
      <c r="A24" s="20" t="n">
        <v>45689</v>
      </c>
      <c r="B24" s="21"/>
      <c r="C24" s="21"/>
      <c r="D24" s="21"/>
      <c r="E24" s="21"/>
      <c r="F24" s="21"/>
      <c r="G24" s="22"/>
      <c r="H24" s="24"/>
      <c r="I24" s="24"/>
      <c r="J24" s="25"/>
      <c r="K24" s="31" t="n">
        <v>45658</v>
      </c>
      <c r="L24" s="25" t="n">
        <v>364875.76</v>
      </c>
      <c r="M24" s="25"/>
      <c r="N24" s="25"/>
      <c r="O24" s="27"/>
      <c r="P24" s="27"/>
      <c r="Q24" s="25"/>
      <c r="R24" s="25"/>
      <c r="S24" s="25"/>
      <c r="T24" s="21"/>
      <c r="U24" s="27"/>
      <c r="V24" s="21" t="n">
        <f aca="false">L24+M24+N24+R24+S24+T24+U24</f>
        <v>364875.76</v>
      </c>
      <c r="W24" s="28"/>
      <c r="X24" s="29"/>
    </row>
    <row r="25" s="18" customFormat="true" ht="13.8" hidden="false" customHeight="false" outlineLevel="0" collapsed="false">
      <c r="A25" s="20" t="n">
        <v>45689</v>
      </c>
      <c r="B25" s="21"/>
      <c r="C25" s="21"/>
      <c r="D25" s="21"/>
      <c r="E25" s="21"/>
      <c r="F25" s="21"/>
      <c r="G25" s="22"/>
      <c r="H25" s="24"/>
      <c r="I25" s="24"/>
      <c r="J25" s="25"/>
      <c r="K25" s="31" t="n">
        <v>45717</v>
      </c>
      <c r="L25" s="25" t="n">
        <f aca="false">3381899.87+527601.42+ 1193899.53</f>
        <v>5103400.82</v>
      </c>
      <c r="M25" s="25"/>
      <c r="N25" s="25"/>
      <c r="O25" s="27"/>
      <c r="P25" s="27"/>
      <c r="Q25" s="25"/>
      <c r="R25" s="25"/>
      <c r="S25" s="25"/>
      <c r="T25" s="21"/>
      <c r="U25" s="27"/>
      <c r="V25" s="21" t="n">
        <f aca="false">L25+M25+N25+R25+S25+T25+U25</f>
        <v>5103400.82</v>
      </c>
      <c r="W25" s="28"/>
      <c r="X25" s="29"/>
    </row>
    <row r="26" s="18" customFormat="true" ht="13.8" hidden="false" customHeight="false" outlineLevel="0" collapsed="false">
      <c r="A26" s="20" t="n">
        <v>45717</v>
      </c>
      <c r="B26" s="21" t="n">
        <f aca="false">5253400.82+372113.01</f>
        <v>5625513.83</v>
      </c>
      <c r="C26" s="21" t="n">
        <f aca="false">5253400.82++372113.01</f>
        <v>5625513.83</v>
      </c>
      <c r="D26" s="21" t="n">
        <v>375094.88</v>
      </c>
      <c r="E26" s="21"/>
      <c r="F26" s="21"/>
      <c r="G26" s="22" t="n">
        <v>5666817.2</v>
      </c>
      <c r="H26" s="24"/>
      <c r="I26" s="24"/>
      <c r="J26" s="25"/>
      <c r="K26" s="31" t="n">
        <v>45658</v>
      </c>
      <c r="L26" s="25" t="n">
        <v>188321.5</v>
      </c>
      <c r="M26" s="25"/>
      <c r="N26" s="25"/>
      <c r="O26" s="27"/>
      <c r="P26" s="27"/>
      <c r="Q26" s="25"/>
      <c r="R26" s="25"/>
      <c r="S26" s="25"/>
      <c r="T26" s="21"/>
      <c r="U26" s="27"/>
      <c r="V26" s="21" t="n">
        <f aca="false">L26+M26+N26+R26+S26+T26+U26</f>
        <v>188321.5</v>
      </c>
      <c r="W26" s="28"/>
      <c r="X26" s="29"/>
    </row>
    <row r="27" s="18" customFormat="true" ht="13.8" hidden="false" customHeight="false" outlineLevel="0" collapsed="false">
      <c r="A27" s="20" t="n">
        <v>45717</v>
      </c>
      <c r="B27" s="21"/>
      <c r="C27" s="21"/>
      <c r="D27" s="21"/>
      <c r="E27" s="21"/>
      <c r="F27" s="21"/>
      <c r="G27" s="32"/>
      <c r="H27" s="24"/>
      <c r="I27" s="24"/>
      <c r="J27" s="25"/>
      <c r="K27" s="31" t="n">
        <v>45689</v>
      </c>
      <c r="L27" s="25" t="n">
        <v>375094.88</v>
      </c>
      <c r="M27" s="25"/>
      <c r="N27" s="25"/>
      <c r="O27" s="27"/>
      <c r="P27" s="27"/>
      <c r="Q27" s="25"/>
      <c r="R27" s="25"/>
      <c r="S27" s="25"/>
      <c r="T27" s="21"/>
      <c r="U27" s="27"/>
      <c r="V27" s="21" t="n">
        <f aca="false">L27+M27+N27+R27+S27+T27+U27</f>
        <v>375094.88</v>
      </c>
      <c r="W27" s="28"/>
      <c r="X27" s="29"/>
    </row>
    <row r="28" s="18" customFormat="true" ht="13.8" hidden="false" customHeight="false" outlineLevel="0" collapsed="false">
      <c r="A28" s="20"/>
      <c r="B28" s="21"/>
      <c r="C28" s="21"/>
      <c r="D28" s="21"/>
      <c r="E28" s="21"/>
      <c r="F28" s="21"/>
      <c r="G28" s="32"/>
      <c r="H28" s="24"/>
      <c r="I28" s="24"/>
      <c r="J28" s="25"/>
      <c r="K28" s="31" t="n">
        <v>45748</v>
      </c>
      <c r="L28" s="25" t="n">
        <f aca="false">527601.42+1193899.53+3381899.87</f>
        <v>5103400.82</v>
      </c>
      <c r="M28" s="25"/>
      <c r="N28" s="25"/>
      <c r="O28" s="27"/>
      <c r="P28" s="27"/>
      <c r="Q28" s="25"/>
      <c r="R28" s="25"/>
      <c r="S28" s="25"/>
      <c r="T28" s="21"/>
      <c r="U28" s="27"/>
      <c r="V28" s="21" t="n">
        <f aca="false">L28+M28+N28+R28+S28+T28+U28</f>
        <v>5103400.82</v>
      </c>
      <c r="W28" s="28"/>
      <c r="X28" s="29"/>
    </row>
    <row r="29" s="18" customFormat="true" ht="13.8" hidden="false" customHeight="false" outlineLevel="0" collapsed="false">
      <c r="A29" s="20" t="n">
        <v>45748</v>
      </c>
      <c r="B29" s="21" t="n">
        <v>5627319.51</v>
      </c>
      <c r="C29" s="21" t="n">
        <v>5627319.51</v>
      </c>
      <c r="D29" s="21" t="n">
        <f aca="false">6469606.53+372113.01+7618695.11</f>
        <v>14460414.65</v>
      </c>
      <c r="E29" s="21"/>
      <c r="F29" s="21"/>
      <c r="G29" s="22" t="n">
        <v>5817192.33</v>
      </c>
      <c r="H29" s="24"/>
      <c r="I29" s="24"/>
      <c r="J29" s="25"/>
      <c r="K29" s="26" t="n">
        <v>45748</v>
      </c>
      <c r="L29" s="1"/>
      <c r="M29" s="25"/>
      <c r="N29" s="25"/>
      <c r="O29" s="27"/>
      <c r="P29" s="27"/>
      <c r="Q29" s="25"/>
      <c r="R29" s="25"/>
      <c r="S29" s="25"/>
      <c r="T29" s="21"/>
      <c r="U29" s="27"/>
      <c r="V29" s="21" t="n">
        <f aca="false">L29+M29+N29+R29+S29+T29+U29</f>
        <v>0</v>
      </c>
      <c r="W29" s="28"/>
      <c r="X29" s="29"/>
    </row>
    <row r="30" s="18" customFormat="true" ht="13.8" hidden="false" customHeight="false" outlineLevel="0" collapsed="false">
      <c r="A30" s="20" t="n">
        <v>45748</v>
      </c>
      <c r="B30" s="21"/>
      <c r="C30" s="21"/>
      <c r="D30" s="21"/>
      <c r="E30" s="21"/>
      <c r="F30" s="21"/>
      <c r="G30" s="22"/>
      <c r="H30" s="24"/>
      <c r="I30" s="24"/>
      <c r="J30" s="25"/>
      <c r="K30" s="31" t="n">
        <v>45658</v>
      </c>
      <c r="L30" s="25" t="n">
        <v>51678.5</v>
      </c>
      <c r="M30" s="25"/>
      <c r="N30" s="25"/>
      <c r="O30" s="27"/>
      <c r="P30" s="27"/>
      <c r="Q30" s="25"/>
      <c r="R30" s="25"/>
      <c r="S30" s="25"/>
      <c r="T30" s="21"/>
      <c r="U30" s="27"/>
      <c r="V30" s="21" t="n">
        <f aca="false">L30+M30+N30+R30+S30+T30+U30</f>
        <v>51678.5</v>
      </c>
      <c r="W30" s="28"/>
      <c r="X30" s="29"/>
    </row>
    <row r="31" s="18" customFormat="true" ht="13.8" hidden="false" customHeight="false" outlineLevel="0" collapsed="false">
      <c r="A31" s="20" t="n">
        <v>45748</v>
      </c>
      <c r="B31" s="21"/>
      <c r="C31" s="21"/>
      <c r="D31" s="21"/>
      <c r="E31" s="21"/>
      <c r="F31" s="21"/>
      <c r="G31" s="22"/>
      <c r="H31" s="24"/>
      <c r="I31" s="24"/>
      <c r="J31" s="25"/>
      <c r="K31" s="31" t="n">
        <v>45689</v>
      </c>
      <c r="L31" s="25" t="n">
        <v>240000</v>
      </c>
      <c r="M31" s="25"/>
      <c r="N31" s="25"/>
      <c r="O31" s="27"/>
      <c r="P31" s="27"/>
      <c r="Q31" s="25"/>
      <c r="R31" s="25"/>
      <c r="S31" s="25"/>
      <c r="T31" s="21"/>
      <c r="U31" s="27"/>
      <c r="V31" s="21" t="n">
        <f aca="false">L31+M31+N31+R31+S31+T31+U31</f>
        <v>240000</v>
      </c>
      <c r="W31" s="28"/>
      <c r="X31" s="29"/>
    </row>
    <row r="32" s="18" customFormat="true" ht="13.8" hidden="false" customHeight="false" outlineLevel="0" collapsed="false">
      <c r="A32" s="20" t="n">
        <v>45748</v>
      </c>
      <c r="B32" s="21"/>
      <c r="C32" s="21"/>
      <c r="D32" s="21"/>
      <c r="E32" s="21"/>
      <c r="F32" s="21"/>
      <c r="G32" s="22"/>
      <c r="H32" s="24"/>
      <c r="I32" s="24"/>
      <c r="J32" s="25"/>
      <c r="K32" s="31" t="n">
        <v>45717</v>
      </c>
      <c r="L32" s="25" t="n">
        <v>372113.01</v>
      </c>
      <c r="M32" s="25"/>
      <c r="N32" s="25"/>
      <c r="O32" s="27"/>
      <c r="P32" s="27"/>
      <c r="Q32" s="25"/>
      <c r="R32" s="25"/>
      <c r="S32" s="25"/>
      <c r="T32" s="21"/>
      <c r="U32" s="27"/>
      <c r="V32" s="21" t="n">
        <f aca="false">L32+M32+N32+R32+S32+T32+U32</f>
        <v>372113.01</v>
      </c>
      <c r="W32" s="28"/>
      <c r="X32" s="29"/>
    </row>
    <row r="33" s="18" customFormat="true" ht="13.8" hidden="false" customHeight="false" outlineLevel="0" collapsed="false">
      <c r="A33" s="20" t="n">
        <v>45748</v>
      </c>
      <c r="B33" s="21"/>
      <c r="C33" s="21"/>
      <c r="D33" s="21"/>
      <c r="E33" s="21"/>
      <c r="F33" s="21"/>
      <c r="G33" s="22"/>
      <c r="H33" s="24"/>
      <c r="I33" s="24"/>
      <c r="J33" s="25"/>
      <c r="K33" s="31" t="n">
        <v>45778</v>
      </c>
      <c r="L33" s="25" t="n">
        <v>5153400.82</v>
      </c>
      <c r="M33" s="25"/>
      <c r="N33" s="25"/>
      <c r="O33" s="27"/>
      <c r="P33" s="27"/>
      <c r="Q33" s="25"/>
      <c r="R33" s="25"/>
      <c r="S33" s="25"/>
      <c r="T33" s="21"/>
      <c r="U33" s="27"/>
      <c r="V33" s="21" t="n">
        <f aca="false">L33+M33+N33+R33+S33+T33+U33</f>
        <v>5153400.82</v>
      </c>
      <c r="W33" s="28"/>
      <c r="X33" s="29"/>
    </row>
    <row r="34" s="18" customFormat="true" ht="13.8" hidden="false" customHeight="false" outlineLevel="0" collapsed="false">
      <c r="A34" s="20" t="n">
        <v>45778</v>
      </c>
      <c r="B34" s="21" t="n">
        <v>5620723.63</v>
      </c>
      <c r="C34" s="21" t="n">
        <v>5620723.63</v>
      </c>
      <c r="D34" s="21" t="n">
        <f aca="false">2110405.68+373918.69</f>
        <v>2484324.37</v>
      </c>
      <c r="E34" s="21"/>
      <c r="F34" s="21"/>
      <c r="G34" s="22" t="n">
        <v>5777319.51</v>
      </c>
      <c r="H34" s="24"/>
      <c r="I34" s="24"/>
      <c r="J34" s="25"/>
      <c r="K34" s="26" t="n">
        <v>45778</v>
      </c>
      <c r="L34" s="25"/>
      <c r="M34" s="25"/>
      <c r="N34" s="25"/>
      <c r="O34" s="27"/>
      <c r="P34" s="27"/>
      <c r="Q34" s="25"/>
      <c r="R34" s="25"/>
      <c r="S34" s="25"/>
      <c r="T34" s="21"/>
      <c r="U34" s="27"/>
      <c r="V34" s="21" t="n">
        <f aca="false">L34+M34+N34+R34+S34+T34+U34</f>
        <v>0</v>
      </c>
      <c r="W34" s="28"/>
      <c r="X34" s="29"/>
    </row>
    <row r="35" s="18" customFormat="true" ht="13.8" hidden="false" customHeight="false" outlineLevel="0" collapsed="false">
      <c r="A35" s="20" t="n">
        <v>45778</v>
      </c>
      <c r="B35" s="21"/>
      <c r="C35" s="21"/>
      <c r="D35" s="21"/>
      <c r="E35" s="21"/>
      <c r="F35" s="21"/>
      <c r="G35" s="22"/>
      <c r="H35" s="24"/>
      <c r="I35" s="24"/>
      <c r="J35" s="25"/>
      <c r="K35" s="31" t="n">
        <v>45717</v>
      </c>
      <c r="L35" s="25" t="n">
        <f aca="false">100976.95+49023.05</f>
        <v>150000</v>
      </c>
      <c r="M35" s="25"/>
      <c r="N35" s="25"/>
      <c r="O35" s="27"/>
      <c r="P35" s="27"/>
      <c r="Q35" s="25"/>
      <c r="R35" s="25"/>
      <c r="S35" s="25"/>
      <c r="T35" s="21"/>
      <c r="U35" s="27"/>
      <c r="V35" s="21" t="n">
        <f aca="false">L35+M35+N35+R35+S35+T35+U35</f>
        <v>150000</v>
      </c>
      <c r="W35" s="28"/>
      <c r="X35" s="29"/>
    </row>
    <row r="36" s="18" customFormat="true" ht="13.8" hidden="false" customHeight="false" outlineLevel="0" collapsed="false">
      <c r="A36" s="20" t="n">
        <v>45778</v>
      </c>
      <c r="B36" s="21"/>
      <c r="C36" s="21"/>
      <c r="D36" s="21"/>
      <c r="E36" s="21"/>
      <c r="F36" s="21"/>
      <c r="G36" s="22"/>
      <c r="H36" s="24"/>
      <c r="I36" s="24"/>
      <c r="J36" s="25"/>
      <c r="K36" s="31" t="n">
        <v>45748</v>
      </c>
      <c r="L36" s="25" t="n">
        <f aca="false">373918.69+51610.54+98389.46</f>
        <v>523918.69</v>
      </c>
      <c r="M36" s="25"/>
      <c r="N36" s="25"/>
      <c r="O36" s="27"/>
      <c r="P36" s="27"/>
      <c r="Q36" s="25"/>
      <c r="R36" s="25"/>
      <c r="S36" s="25"/>
      <c r="T36" s="21"/>
      <c r="U36" s="27"/>
      <c r="V36" s="21" t="n">
        <f aca="false">L36+M36+N36+R36+S36+T36+U36</f>
        <v>523918.69</v>
      </c>
      <c r="W36" s="28"/>
      <c r="X36" s="29"/>
    </row>
    <row r="37" s="18" customFormat="true" ht="13.8" hidden="false" customHeight="false" outlineLevel="0" collapsed="false">
      <c r="A37" s="20" t="n">
        <v>45809</v>
      </c>
      <c r="B37" s="21" t="n">
        <v>5611735.89</v>
      </c>
      <c r="C37" s="21" t="n">
        <v>5611735.89</v>
      </c>
      <c r="D37" s="21" t="n">
        <v>367322.81</v>
      </c>
      <c r="E37" s="21"/>
      <c r="F37" s="21"/>
      <c r="G37" s="22" t="n">
        <v>5295389.81</v>
      </c>
      <c r="H37" s="24"/>
      <c r="I37" s="24"/>
      <c r="J37" s="25"/>
      <c r="K37" s="26" t="n">
        <v>45809</v>
      </c>
      <c r="L37" s="25" t="n">
        <v>5103400.82</v>
      </c>
      <c r="M37" s="25"/>
      <c r="N37" s="25"/>
      <c r="O37" s="27"/>
      <c r="P37" s="27"/>
      <c r="Q37" s="25"/>
      <c r="R37" s="25"/>
      <c r="S37" s="25"/>
      <c r="T37" s="21"/>
      <c r="U37" s="27"/>
      <c r="V37" s="21" t="n">
        <f aca="false">L37+M37+N37+R37+S37+T37+U37</f>
        <v>5103400.82</v>
      </c>
      <c r="W37" s="28"/>
      <c r="X37" s="29"/>
    </row>
    <row r="38" s="18" customFormat="true" ht="13.8" hidden="false" customHeight="false" outlineLevel="0" collapsed="false">
      <c r="A38" s="20" t="n">
        <v>45809</v>
      </c>
      <c r="B38" s="21"/>
      <c r="C38" s="21"/>
      <c r="D38" s="21"/>
      <c r="E38" s="21"/>
      <c r="F38" s="21"/>
      <c r="G38" s="22"/>
      <c r="H38" s="24"/>
      <c r="I38" s="24"/>
      <c r="J38" s="25"/>
      <c r="K38" s="31" t="n">
        <v>45778</v>
      </c>
      <c r="L38" s="25" t="n">
        <v>367322.81</v>
      </c>
      <c r="M38" s="25"/>
      <c r="N38" s="25"/>
      <c r="O38" s="27"/>
      <c r="P38" s="27"/>
      <c r="Q38" s="25"/>
      <c r="R38" s="25"/>
      <c r="S38" s="25"/>
      <c r="T38" s="21"/>
      <c r="U38" s="27"/>
      <c r="V38" s="21" t="n">
        <f aca="false">L38+M38+N38+R38+S38+T38+U38</f>
        <v>367322.81</v>
      </c>
      <c r="W38" s="28"/>
      <c r="X38" s="29"/>
    </row>
    <row r="39" s="18" customFormat="true" ht="13.8" hidden="false" customHeight="false" outlineLevel="0" collapsed="false">
      <c r="A39" s="20" t="n">
        <v>45839</v>
      </c>
      <c r="B39" s="21" t="n">
        <f aca="false">5253400.82+352916.52</f>
        <v>5606317.34</v>
      </c>
      <c r="C39" s="21" t="n">
        <f aca="false">5253400.82+352916.52</f>
        <v>5606317.34</v>
      </c>
      <c r="D39" s="21" t="n">
        <v>358335.07</v>
      </c>
      <c r="E39" s="21"/>
      <c r="F39" s="21"/>
      <c r="G39" s="22" t="n">
        <v>5385735.89</v>
      </c>
      <c r="H39" s="24"/>
      <c r="I39" s="24"/>
      <c r="J39" s="25"/>
      <c r="K39" s="26" t="n">
        <v>45839</v>
      </c>
      <c r="L39" s="25" t="n">
        <f aca="false">527601.42+  1193899.53+3206566.05</f>
        <v>4928067</v>
      </c>
      <c r="M39" s="25"/>
      <c r="N39" s="25"/>
      <c r="O39" s="27"/>
      <c r="P39" s="27"/>
      <c r="Q39" s="25"/>
      <c r="R39" s="25"/>
      <c r="S39" s="25"/>
      <c r="T39" s="21"/>
      <c r="U39" s="27"/>
      <c r="V39" s="21" t="n">
        <f aca="false">L39+M39+N39+R39+S39+T39+U39</f>
        <v>4928067</v>
      </c>
      <c r="W39" s="28"/>
      <c r="X39" s="29"/>
    </row>
    <row r="40" s="18" customFormat="true" ht="13.8" hidden="false" customHeight="false" outlineLevel="0" collapsed="false">
      <c r="A40" s="20" t="n">
        <v>45839</v>
      </c>
      <c r="B40" s="21"/>
      <c r="C40" s="21"/>
      <c r="D40" s="21"/>
      <c r="E40" s="21"/>
      <c r="F40" s="21"/>
      <c r="G40" s="22"/>
      <c r="H40" s="24"/>
      <c r="I40" s="24"/>
      <c r="J40" s="25"/>
      <c r="K40" s="31" t="n">
        <v>45778</v>
      </c>
      <c r="L40" s="25" t="n">
        <f aca="false">31882.07+68117.93</f>
        <v>100000</v>
      </c>
      <c r="M40" s="25"/>
      <c r="N40" s="25"/>
      <c r="O40" s="27"/>
      <c r="P40" s="27"/>
      <c r="Q40" s="25"/>
      <c r="R40" s="25"/>
      <c r="S40" s="25"/>
      <c r="T40" s="21"/>
      <c r="U40" s="27"/>
      <c r="V40" s="21" t="n">
        <f aca="false">L40+M40+N40+R40+S40+T40+U40</f>
        <v>100000</v>
      </c>
      <c r="W40" s="28"/>
      <c r="X40" s="29"/>
    </row>
    <row r="41" s="18" customFormat="true" ht="13.8" hidden="false" customHeight="false" outlineLevel="0" collapsed="false">
      <c r="A41" s="20" t="n">
        <v>45839</v>
      </c>
      <c r="B41" s="21"/>
      <c r="C41" s="21"/>
      <c r="D41" s="21"/>
      <c r="E41" s="21"/>
      <c r="F41" s="21"/>
      <c r="G41" s="22"/>
      <c r="H41" s="24"/>
      <c r="I41" s="24"/>
      <c r="J41" s="25"/>
      <c r="K41" s="31" t="n">
        <v>45809</v>
      </c>
      <c r="L41" s="25" t="n">
        <v>358335.07</v>
      </c>
      <c r="M41" s="25"/>
      <c r="N41" s="25"/>
      <c r="O41" s="27"/>
      <c r="P41" s="27"/>
      <c r="Q41" s="25"/>
      <c r="R41" s="25"/>
      <c r="S41" s="25"/>
      <c r="T41" s="21"/>
      <c r="U41" s="27"/>
      <c r="V41" s="21" t="n">
        <f aca="false">L41+M41+N41+R41+S41+T41+U41</f>
        <v>358335.07</v>
      </c>
      <c r="W41" s="28"/>
      <c r="X41" s="29"/>
    </row>
    <row r="42" s="18" customFormat="true" ht="13.8" hidden="false" customHeight="false" outlineLevel="0" collapsed="false">
      <c r="A42" s="20" t="n">
        <v>45870</v>
      </c>
      <c r="B42" s="21" t="n">
        <f aca="false">5253400.82+350406.63</f>
        <v>5603807.45</v>
      </c>
      <c r="C42" s="21" t="n">
        <f aca="false">5253400.82+350406.63</f>
        <v>5603807.45</v>
      </c>
      <c r="D42" s="21" t="n">
        <f aca="false">6739799.72+1055202.84+352916.52</f>
        <v>8147919.08</v>
      </c>
      <c r="E42" s="33"/>
      <c r="F42" s="21"/>
      <c r="G42" s="22" t="n">
        <v>5988551.89</v>
      </c>
      <c r="H42" s="24"/>
      <c r="I42" s="24"/>
      <c r="J42" s="25" t="n">
        <v>13099.27</v>
      </c>
      <c r="K42" s="26" t="n">
        <v>45870</v>
      </c>
      <c r="L42" s="25" t="n">
        <f aca="false">2624805.93+581093.93+527601.42+1193899.54</f>
        <v>4927400.82</v>
      </c>
      <c r="M42" s="25"/>
      <c r="N42" s="25"/>
      <c r="O42" s="27"/>
      <c r="P42" s="27"/>
      <c r="Q42" s="25"/>
      <c r="R42" s="25"/>
      <c r="S42" s="25"/>
      <c r="T42" s="21"/>
      <c r="U42" s="27"/>
      <c r="V42" s="21" t="n">
        <f aca="false">L42+M42+N42+R42+S42+T42+U42</f>
        <v>4927400.82</v>
      </c>
      <c r="W42" s="28"/>
      <c r="X42" s="29"/>
    </row>
    <row r="43" s="18" customFormat="true" ht="13.8" hidden="false" customHeight="false" outlineLevel="0" collapsed="false">
      <c r="A43" s="20" t="n">
        <v>45870</v>
      </c>
      <c r="B43" s="21"/>
      <c r="C43" s="21"/>
      <c r="D43" s="21"/>
      <c r="E43" s="21"/>
      <c r="F43" s="21"/>
      <c r="G43" s="22"/>
      <c r="H43" s="24"/>
      <c r="I43" s="24"/>
      <c r="J43" s="25"/>
      <c r="K43" s="31" t="n">
        <v>45809</v>
      </c>
      <c r="L43" s="25" t="n">
        <f aca="false">83171.37+66828.63</f>
        <v>150000</v>
      </c>
      <c r="M43" s="25"/>
      <c r="N43" s="25"/>
      <c r="O43" s="27"/>
      <c r="P43" s="27"/>
      <c r="Q43" s="25"/>
      <c r="R43" s="25"/>
      <c r="S43" s="25"/>
      <c r="T43" s="21"/>
      <c r="U43" s="27"/>
      <c r="V43" s="21" t="n">
        <f aca="false">L43+M43+N43+R43+S43+T43+U43</f>
        <v>150000</v>
      </c>
      <c r="W43" s="28"/>
      <c r="X43" s="29"/>
    </row>
    <row r="44" s="18" customFormat="true" ht="13.8" hidden="false" customHeight="false" outlineLevel="0" collapsed="false">
      <c r="A44" s="20" t="n">
        <v>45870</v>
      </c>
      <c r="B44" s="21"/>
      <c r="C44" s="21"/>
      <c r="D44" s="21"/>
      <c r="E44" s="21"/>
      <c r="F44" s="21"/>
      <c r="G44" s="22"/>
      <c r="H44" s="24"/>
      <c r="I44" s="24"/>
      <c r="J44" s="25"/>
      <c r="K44" s="31" t="n">
        <v>45839</v>
      </c>
      <c r="L44" s="25" t="n">
        <f aca="false">352916.52+80000</f>
        <v>432916.52</v>
      </c>
      <c r="M44" s="25"/>
      <c r="N44" s="25"/>
      <c r="O44" s="27"/>
      <c r="P44" s="27"/>
      <c r="Q44" s="25"/>
      <c r="R44" s="25"/>
      <c r="S44" s="25"/>
      <c r="T44" s="21"/>
      <c r="U44" s="27"/>
      <c r="V44" s="21" t="n">
        <f aca="false">L44+M44+N44+R44+S44+T44+U44</f>
        <v>432916.52</v>
      </c>
      <c r="W44" s="28"/>
      <c r="X44" s="29"/>
    </row>
    <row r="45" s="18" customFormat="true" ht="13.8" hidden="false" customHeight="false" outlineLevel="0" collapsed="false">
      <c r="A45" s="20" t="n">
        <v>45901</v>
      </c>
      <c r="B45" s="21" t="n">
        <f aca="false">5253400.82+351184.41</f>
        <v>5604585.23</v>
      </c>
      <c r="C45" s="21" t="n">
        <f aca="false">5253400.82+351184.41</f>
        <v>5604585.23</v>
      </c>
      <c r="D45" s="21" t="n">
        <v>350406.63</v>
      </c>
      <c r="E45" s="21"/>
      <c r="F45" s="21"/>
      <c r="G45" s="22" t="n">
        <v>5510708.18</v>
      </c>
      <c r="H45" s="24"/>
      <c r="I45" s="24"/>
      <c r="J45" s="25" t="n">
        <v>13099.27</v>
      </c>
      <c r="K45" s="26" t="n">
        <v>45901</v>
      </c>
      <c r="L45" s="25" t="n">
        <f aca="false">527601.42+3193466.77+245333.82+1193899.54</f>
        <v>5160301.55</v>
      </c>
      <c r="M45" s="25"/>
      <c r="N45" s="25"/>
      <c r="O45" s="27"/>
      <c r="P45" s="27"/>
      <c r="Q45" s="25"/>
      <c r="R45" s="25"/>
      <c r="S45" s="25"/>
      <c r="T45" s="21"/>
      <c r="U45" s="27"/>
      <c r="V45" s="21" t="n">
        <f aca="false">L45+M45+N45+R45+S45+T45+U45</f>
        <v>5160301.55</v>
      </c>
      <c r="W45" s="28"/>
      <c r="X45" s="29"/>
    </row>
    <row r="46" s="18" customFormat="true" ht="13.8" hidden="false" customHeight="false" outlineLevel="0" collapsed="false">
      <c r="A46" s="20" t="n">
        <v>45901</v>
      </c>
      <c r="B46" s="21"/>
      <c r="C46" s="21"/>
      <c r="D46" s="21"/>
      <c r="E46" s="21"/>
      <c r="F46" s="21"/>
      <c r="G46" s="22"/>
      <c r="H46" s="24"/>
      <c r="I46" s="24"/>
      <c r="J46" s="25"/>
      <c r="K46" s="31" t="n">
        <v>45839</v>
      </c>
      <c r="L46" s="25" t="n">
        <v>245333.82</v>
      </c>
      <c r="M46" s="25"/>
      <c r="N46" s="25"/>
      <c r="O46" s="27"/>
      <c r="P46" s="27"/>
      <c r="Q46" s="25"/>
      <c r="R46" s="25"/>
      <c r="S46" s="25"/>
      <c r="T46" s="21"/>
      <c r="U46" s="27"/>
      <c r="V46" s="21" t="n">
        <f aca="false">L46+M46+N46+R46+S46+T46+U46</f>
        <v>245333.82</v>
      </c>
      <c r="W46" s="28"/>
      <c r="X46" s="29"/>
    </row>
    <row r="47" s="18" customFormat="true" ht="13.8" hidden="false" customHeight="false" outlineLevel="0" collapsed="false">
      <c r="A47" s="20" t="n">
        <v>45901</v>
      </c>
      <c r="B47" s="21"/>
      <c r="C47" s="21"/>
      <c r="D47" s="21"/>
      <c r="E47" s="21"/>
      <c r="F47" s="21"/>
      <c r="G47" s="22"/>
      <c r="H47" s="24"/>
      <c r="I47" s="24"/>
      <c r="J47" s="25"/>
      <c r="K47" s="31" t="n">
        <v>45870</v>
      </c>
      <c r="L47" s="25" t="n">
        <v>350406.63</v>
      </c>
      <c r="M47" s="25"/>
      <c r="N47" s="25"/>
      <c r="O47" s="27"/>
      <c r="P47" s="27"/>
      <c r="Q47" s="25"/>
      <c r="R47" s="25"/>
      <c r="S47" s="25"/>
      <c r="T47" s="21"/>
      <c r="U47" s="27"/>
      <c r="V47" s="21" t="n">
        <f aca="false">L47+M47+N47+R47+S47+T47+U47</f>
        <v>350406.63</v>
      </c>
      <c r="W47" s="28"/>
      <c r="X47" s="29"/>
    </row>
    <row r="48" s="18" customFormat="true" ht="13.8" hidden="false" customHeight="false" outlineLevel="0" collapsed="false">
      <c r="A48" s="20" t="n">
        <v>45931</v>
      </c>
      <c r="B48" s="21" t="n">
        <f aca="false">5253400.82+364394.07</f>
        <v>5617794.89</v>
      </c>
      <c r="C48" s="21" t="n">
        <f aca="false">5253400.82+364394.07</f>
        <v>5617794.89</v>
      </c>
      <c r="D48" s="21" t="n">
        <f aca="false">324000+351184.41</f>
        <v>675184.41</v>
      </c>
      <c r="E48" s="21"/>
      <c r="F48" s="21"/>
      <c r="G48" s="22" t="n">
        <v>664085.14</v>
      </c>
      <c r="H48" s="24"/>
      <c r="I48" s="24"/>
      <c r="J48" s="25" t="n">
        <v>13099.27</v>
      </c>
      <c r="K48" s="26" t="n">
        <v>45931</v>
      </c>
      <c r="L48" s="25" t="n">
        <f aca="false">527601.42+ 3193466.77+245333.82+ 1193899.54</f>
        <v>5160301.55</v>
      </c>
      <c r="M48" s="25"/>
      <c r="N48" s="25"/>
      <c r="O48" s="27"/>
      <c r="P48" s="27"/>
      <c r="Q48" s="25"/>
      <c r="R48" s="25"/>
      <c r="S48" s="25"/>
      <c r="T48" s="21"/>
      <c r="U48" s="27"/>
      <c r="V48" s="21" t="n">
        <f aca="false">L48+M48+N48+R48+S48+T48+U48</f>
        <v>5160301.55</v>
      </c>
      <c r="W48" s="28"/>
      <c r="X48" s="29"/>
    </row>
    <row r="49" s="18" customFormat="true" ht="13.8" hidden="false" customHeight="false" outlineLevel="0" collapsed="false">
      <c r="A49" s="20" t="n">
        <v>45931</v>
      </c>
      <c r="B49" s="21"/>
      <c r="C49" s="21"/>
      <c r="D49" s="21"/>
      <c r="E49" s="21"/>
      <c r="F49" s="21"/>
      <c r="G49" s="22"/>
      <c r="H49" s="24"/>
      <c r="I49" s="24"/>
      <c r="J49" s="25"/>
      <c r="K49" s="31" t="n">
        <v>45870</v>
      </c>
      <c r="L49" s="25" t="n">
        <f aca="false">67566.91+245333.82</f>
        <v>312900.73</v>
      </c>
      <c r="M49" s="25"/>
      <c r="N49" s="25"/>
      <c r="O49" s="27"/>
      <c r="P49" s="27"/>
      <c r="Q49" s="25"/>
      <c r="R49" s="25"/>
      <c r="S49" s="25"/>
      <c r="T49" s="21"/>
      <c r="U49" s="27"/>
      <c r="V49" s="21" t="n">
        <f aca="false">L49+M49+N49+R49+S49+T49+U49</f>
        <v>312900.73</v>
      </c>
      <c r="W49" s="28"/>
      <c r="X49" s="29"/>
    </row>
    <row r="50" s="18" customFormat="true" ht="13.8" hidden="false" customHeight="false" outlineLevel="0" collapsed="false">
      <c r="A50" s="20" t="n">
        <v>45931</v>
      </c>
      <c r="B50" s="21"/>
      <c r="C50" s="21"/>
      <c r="D50" s="21"/>
      <c r="E50" s="21"/>
      <c r="F50" s="21"/>
      <c r="G50" s="22"/>
      <c r="H50" s="24"/>
      <c r="I50" s="24"/>
      <c r="J50" s="25"/>
      <c r="K50" s="31" t="n">
        <v>45901</v>
      </c>
      <c r="L50" s="25" t="n">
        <v>351184.41</v>
      </c>
      <c r="M50" s="25"/>
      <c r="N50" s="25"/>
      <c r="O50" s="27"/>
      <c r="P50" s="27"/>
      <c r="Q50" s="25"/>
      <c r="R50" s="25"/>
      <c r="S50" s="25"/>
      <c r="T50" s="21"/>
      <c r="U50" s="27"/>
      <c r="V50" s="21" t="n">
        <f aca="false">L50+M50+N50+R50+S50+T50+U50</f>
        <v>351184.41</v>
      </c>
      <c r="W50" s="28"/>
      <c r="X50" s="29"/>
    </row>
    <row r="51" s="18" customFormat="true" ht="13.8" hidden="false" customHeight="false" outlineLevel="0" collapsed="false">
      <c r="A51" s="20" t="n">
        <v>45962</v>
      </c>
      <c r="B51" s="21" t="n">
        <f aca="false">5253400.82+277713.43+355309.44</f>
        <v>5886423.69</v>
      </c>
      <c r="C51" s="21" t="n">
        <f aca="false">5253400.82+277713.43+355309.44</f>
        <v>5886423.69</v>
      </c>
      <c r="D51" s="21" t="n">
        <v>364394.07</v>
      </c>
      <c r="E51" s="21"/>
      <c r="F51" s="25" t="n">
        <v>2614241.21</v>
      </c>
      <c r="G51" s="22" t="n">
        <v>10764997.17</v>
      </c>
      <c r="H51" s="24"/>
      <c r="I51" s="25" t="n">
        <v>2614241.21</v>
      </c>
      <c r="J51" s="25" t="n">
        <v>13099.27</v>
      </c>
      <c r="K51" s="26" t="n">
        <v>45962</v>
      </c>
      <c r="L51" s="25" t="n">
        <f aca="false">245333.82+2869466.77+527601.42+324000+1193899.54</f>
        <v>5160301.55</v>
      </c>
      <c r="M51" s="25"/>
      <c r="N51" s="25" t="n">
        <v>2614241.21</v>
      </c>
      <c r="O51" s="27"/>
      <c r="P51" s="27"/>
      <c r="Q51" s="25"/>
      <c r="R51" s="25"/>
      <c r="S51" s="25"/>
      <c r="T51" s="21"/>
      <c r="U51" s="27"/>
      <c r="V51" s="21" t="n">
        <f aca="false">L51+M51+N51+R51+S51+T51+U51</f>
        <v>7774542.76</v>
      </c>
      <c r="W51" s="28"/>
      <c r="X51" s="29"/>
    </row>
    <row r="52" s="18" customFormat="true" ht="13.8" hidden="false" customHeight="false" outlineLevel="0" collapsed="false">
      <c r="A52" s="20" t="n">
        <v>45962</v>
      </c>
      <c r="B52" s="21"/>
      <c r="C52" s="21"/>
      <c r="D52" s="21"/>
      <c r="E52" s="21"/>
      <c r="F52" s="21"/>
      <c r="G52" s="22"/>
      <c r="H52" s="24"/>
      <c r="I52" s="24"/>
      <c r="J52" s="25"/>
      <c r="K52" s="31" t="n">
        <v>45931</v>
      </c>
      <c r="L52" s="25" t="n">
        <v>364394.07</v>
      </c>
      <c r="M52" s="25"/>
      <c r="N52" s="25"/>
      <c r="O52" s="27"/>
      <c r="P52" s="27"/>
      <c r="Q52" s="25"/>
      <c r="R52" s="25"/>
      <c r="S52" s="25"/>
      <c r="T52" s="21"/>
      <c r="U52" s="27"/>
      <c r="V52" s="21" t="n">
        <f aca="false">L52+M52+N52+R52+S52+T52+U52</f>
        <v>364394.07</v>
      </c>
      <c r="W52" s="28"/>
      <c r="X52" s="29"/>
    </row>
    <row r="53" s="18" customFormat="true" ht="13.8" hidden="false" customHeight="false" outlineLevel="0" collapsed="false">
      <c r="A53" s="20" t="n">
        <v>45962</v>
      </c>
      <c r="B53" s="21"/>
      <c r="C53" s="21"/>
      <c r="D53" s="21"/>
      <c r="E53" s="21"/>
      <c r="F53" s="21"/>
      <c r="G53" s="22"/>
      <c r="H53" s="24"/>
      <c r="I53" s="24"/>
      <c r="J53" s="25"/>
      <c r="K53" s="31" t="n">
        <v>45901</v>
      </c>
      <c r="L53" s="25" t="n">
        <v>80000</v>
      </c>
      <c r="M53" s="25"/>
      <c r="N53" s="25"/>
      <c r="O53" s="27"/>
      <c r="P53" s="27"/>
      <c r="Q53" s="25"/>
      <c r="R53" s="25"/>
      <c r="S53" s="25"/>
      <c r="T53" s="21"/>
      <c r="U53" s="27"/>
      <c r="V53" s="21" t="n">
        <f aca="false">L53+M53+N53+R53+S53+T53+U53</f>
        <v>80000</v>
      </c>
      <c r="W53" s="28"/>
      <c r="X53" s="29"/>
    </row>
    <row r="54" s="18" customFormat="true" ht="13.8" hidden="false" customHeight="false" outlineLevel="0" collapsed="false">
      <c r="A54" s="20" t="n">
        <v>45992</v>
      </c>
      <c r="B54" s="21" t="n">
        <f aca="false">5253400.82+269013.77</f>
        <v>5522414.59</v>
      </c>
      <c r="C54" s="21" t="n">
        <f aca="false">5253400.82+269013.77</f>
        <v>5522414.59</v>
      </c>
      <c r="D54" s="21" t="n">
        <v>633022.87</v>
      </c>
      <c r="E54" s="21"/>
      <c r="F54" s="21"/>
      <c r="G54" s="22" t="n">
        <v>873022.87</v>
      </c>
      <c r="H54" s="24"/>
      <c r="I54" s="24"/>
      <c r="J54" s="25" t="n">
        <v>13099.27</v>
      </c>
      <c r="K54" s="26" t="n">
        <v>45992</v>
      </c>
      <c r="L54" s="25" t="n">
        <f aca="false">245333.82+3193466.76+80000+1193899.55+527601.42</f>
        <v>5240301.55</v>
      </c>
      <c r="M54" s="25"/>
      <c r="N54" s="25"/>
      <c r="O54" s="27"/>
      <c r="P54" s="27"/>
      <c r="Q54" s="25"/>
      <c r="R54" s="25"/>
      <c r="S54" s="25"/>
      <c r="T54" s="21"/>
      <c r="U54" s="27"/>
      <c r="V54" s="21" t="n">
        <f aca="false">L54+M54+N54+R54+S54+T54+U54</f>
        <v>5240301.55</v>
      </c>
      <c r="W54" s="28"/>
      <c r="X54" s="29"/>
    </row>
    <row r="55" s="18" customFormat="true" ht="13.8" hidden="false" customHeight="false" outlineLevel="0" collapsed="false">
      <c r="A55" s="20" t="n">
        <v>45992</v>
      </c>
      <c r="B55" s="21"/>
      <c r="C55" s="21"/>
      <c r="D55" s="21"/>
      <c r="E55" s="21"/>
      <c r="F55" s="21"/>
      <c r="G55" s="22"/>
      <c r="H55" s="24"/>
      <c r="I55" s="24"/>
      <c r="J55" s="25"/>
      <c r="K55" s="31" t="n">
        <v>45931</v>
      </c>
      <c r="L55" s="25" t="n">
        <v>80000</v>
      </c>
      <c r="M55" s="25"/>
      <c r="N55" s="25"/>
      <c r="O55" s="27"/>
      <c r="P55" s="27"/>
      <c r="Q55" s="25"/>
      <c r="R55" s="25"/>
      <c r="S55" s="25"/>
      <c r="T55" s="21"/>
      <c r="U55" s="27"/>
      <c r="V55" s="21" t="n">
        <f aca="false">L55+M55+N55+R55+S55+T55+U55</f>
        <v>80000</v>
      </c>
      <c r="W55" s="28"/>
      <c r="X55" s="29"/>
    </row>
    <row r="56" customFormat="false" ht="13.8" hidden="false" customHeight="false" outlineLevel="0" collapsed="false">
      <c r="A56" s="20" t="n">
        <v>45992</v>
      </c>
      <c r="B56" s="21"/>
      <c r="C56" s="21"/>
      <c r="D56" s="21"/>
      <c r="E56" s="21"/>
      <c r="F56" s="21"/>
      <c r="G56" s="22"/>
      <c r="H56" s="24"/>
      <c r="I56" s="24"/>
      <c r="J56" s="25"/>
      <c r="K56" s="31" t="n">
        <v>45962</v>
      </c>
      <c r="L56" s="25" t="n">
        <f aca="false">80000+355309.44+277713.43</f>
        <v>713022.87</v>
      </c>
      <c r="M56" s="25"/>
      <c r="N56" s="25"/>
      <c r="O56" s="27"/>
      <c r="P56" s="27"/>
      <c r="Q56" s="25"/>
      <c r="R56" s="25"/>
      <c r="S56" s="25"/>
      <c r="T56" s="21"/>
      <c r="U56" s="27"/>
      <c r="V56" s="21" t="n">
        <f aca="false">L56+M56+N56+R56+S56+T56+U56</f>
        <v>713022.87</v>
      </c>
      <c r="W56" s="28"/>
      <c r="X56" s="29"/>
    </row>
    <row r="57" customFormat="false" ht="13.8" hidden="false" customHeight="false" outlineLevel="0" collapsed="false">
      <c r="A57" s="34"/>
      <c r="B57" s="35" t="n">
        <f aca="false">SUM(B22:B56)</f>
        <v>67573408.33</v>
      </c>
      <c r="C57" s="35" t="n">
        <f aca="false">SUM(C22:C56)</f>
        <v>67573408.33</v>
      </c>
      <c r="D57" s="35" t="n">
        <f aca="false">SUM(D22:D56)</f>
        <v>67265096.76</v>
      </c>
      <c r="E57" s="35" t="n">
        <f aca="false">SUM(E22:E22)</f>
        <v>0</v>
      </c>
      <c r="F57" s="35" t="n">
        <f aca="false">SUM(F22:F53)</f>
        <v>2614241.21</v>
      </c>
      <c r="G57" s="35" t="n">
        <f aca="false">SUM(G22:G56)</f>
        <v>67238898.21</v>
      </c>
      <c r="H57" s="35" t="n">
        <f aca="false">SUM(H22:H22)</f>
        <v>0</v>
      </c>
      <c r="I57" s="35" t="n">
        <f aca="false">SUM(I22:I53)</f>
        <v>2614241.21</v>
      </c>
      <c r="J57" s="35" t="n">
        <f aca="false">SUM(J22:J56)</f>
        <v>65496.35</v>
      </c>
      <c r="K57" s="35"/>
      <c r="L57" s="35" t="n">
        <f aca="false">SUM(L22:L56)</f>
        <v>67238898.21</v>
      </c>
      <c r="M57" s="35" t="n">
        <f aca="false">SUM(M22:M22)</f>
        <v>0</v>
      </c>
      <c r="N57" s="35" t="n">
        <f aca="false">SUM(N22:N53)</f>
        <v>2614241.21</v>
      </c>
      <c r="O57" s="35" t="n">
        <f aca="false">SUM(O22:O22)</f>
        <v>0</v>
      </c>
      <c r="P57" s="35" t="n">
        <f aca="false">SUM(P22:P22)</f>
        <v>0</v>
      </c>
      <c r="Q57" s="35" t="n">
        <f aca="false">SUM(Q22:Q22)</f>
        <v>0</v>
      </c>
      <c r="R57" s="35" t="n">
        <f aca="false">SUM(R22:R22)</f>
        <v>0</v>
      </c>
      <c r="S57" s="35" t="n">
        <f aca="false">SUM(S22:S22)</f>
        <v>0</v>
      </c>
      <c r="T57" s="35" t="n">
        <f aca="false">SUM(T22:T27)</f>
        <v>539095.02</v>
      </c>
      <c r="U57" s="35" t="n">
        <f aca="false">SUM(U22:U22)</f>
        <v>0</v>
      </c>
      <c r="V57" s="35" t="n">
        <f aca="false">SUM(V22:V56)</f>
        <v>70392234.44</v>
      </c>
      <c r="W57" s="28" t="e">
        <f aca="false">SUM(#REF!)</f>
        <v>#REF!</v>
      </c>
      <c r="X57" s="29" t="e">
        <f aca="false">SUM(#REF!)</f>
        <v>#REF!</v>
      </c>
    </row>
    <row r="58" customFormat="false" ht="15" hidden="false" customHeight="false" outlineLevel="0" collapsed="false">
      <c r="A58" s="36"/>
      <c r="B58" s="36"/>
      <c r="C58" s="37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7"/>
    </row>
    <row r="59" customFormat="false" ht="41.25" hidden="false" customHeight="true" outlineLevel="0" collapsed="false">
      <c r="A59" s="38" t="s">
        <v>29</v>
      </c>
      <c r="B59" s="38"/>
      <c r="C59" s="38"/>
      <c r="D59" s="38"/>
      <c r="E59" s="38"/>
      <c r="F59" s="36"/>
      <c r="G59" s="36"/>
      <c r="H59" s="36"/>
      <c r="I59" s="36"/>
      <c r="J59" s="39"/>
      <c r="K59" s="36"/>
      <c r="L59" s="36"/>
      <c r="M59" s="40"/>
      <c r="N59" s="36"/>
      <c r="O59" s="36"/>
      <c r="P59" s="36"/>
      <c r="Q59" s="36"/>
      <c r="R59" s="36"/>
      <c r="S59" s="36"/>
      <c r="T59" s="36"/>
      <c r="U59" s="36"/>
      <c r="V59" s="36"/>
      <c r="W59" s="7"/>
    </row>
    <row r="60" customFormat="false" ht="15" hidden="false" customHeight="true" outlineLevel="0" collapsed="false">
      <c r="A60" s="41" t="s">
        <v>30</v>
      </c>
      <c r="B60" s="41"/>
      <c r="C60" s="41"/>
      <c r="D60" s="41"/>
      <c r="E60" s="41"/>
      <c r="F60" s="36"/>
      <c r="G60" s="40"/>
      <c r="H60" s="42"/>
      <c r="I60" s="40"/>
      <c r="J60" s="43"/>
      <c r="L60" s="36"/>
      <c r="M60" s="40"/>
      <c r="N60" s="36"/>
      <c r="O60" s="36"/>
      <c r="P60" s="36"/>
      <c r="Q60" s="36"/>
      <c r="R60" s="36"/>
      <c r="S60" s="36"/>
      <c r="T60" s="36"/>
      <c r="U60" s="36"/>
      <c r="V60" s="36"/>
      <c r="W60" s="7"/>
    </row>
    <row r="61" customFormat="false" ht="67.15" hidden="false" customHeight="true" outlineLevel="0" collapsed="false">
      <c r="A61" s="44" t="s">
        <v>31</v>
      </c>
      <c r="B61" s="44"/>
      <c r="C61" s="44"/>
      <c r="D61" s="44"/>
      <c r="E61" s="44"/>
      <c r="F61" s="36"/>
      <c r="G61" s="36"/>
      <c r="H61" s="45"/>
      <c r="I61" s="39"/>
      <c r="J61" s="43"/>
      <c r="L61" s="36"/>
      <c r="M61" s="45"/>
      <c r="N61" s="36"/>
      <c r="O61" s="36"/>
      <c r="P61" s="36"/>
      <c r="Q61" s="36"/>
      <c r="R61" s="36"/>
      <c r="S61" s="36"/>
      <c r="T61" s="36"/>
      <c r="U61" s="36"/>
      <c r="V61" s="36"/>
      <c r="W61" s="7"/>
    </row>
    <row r="62" customFormat="false" ht="15" hidden="false" customHeight="true" outlineLevel="0" collapsed="false">
      <c r="A62" s="44" t="s">
        <v>32</v>
      </c>
      <c r="B62" s="44"/>
      <c r="C62" s="44"/>
      <c r="D62" s="44"/>
      <c r="E62" s="44"/>
      <c r="F62" s="36"/>
      <c r="G62" s="36"/>
      <c r="H62" s="40"/>
      <c r="I62" s="40"/>
      <c r="J62" s="36"/>
      <c r="K62" s="36"/>
      <c r="L62" s="36"/>
      <c r="M62" s="45"/>
      <c r="N62" s="36"/>
      <c r="O62" s="36"/>
      <c r="P62" s="36"/>
      <c r="Q62" s="36"/>
      <c r="R62" s="36"/>
      <c r="S62" s="36"/>
      <c r="T62" s="36"/>
      <c r="U62" s="36"/>
      <c r="V62" s="36"/>
      <c r="W62" s="7"/>
    </row>
    <row r="63" customFormat="false" ht="15" hidden="false" customHeight="true" outlineLevel="0" collapsed="false">
      <c r="A63" s="44" t="s">
        <v>33</v>
      </c>
      <c r="B63" s="44"/>
      <c r="C63" s="44"/>
      <c r="D63" s="44"/>
      <c r="E63" s="44"/>
      <c r="F63" s="36"/>
      <c r="G63" s="36"/>
      <c r="H63" s="45"/>
      <c r="I63" s="36"/>
      <c r="J63" s="36"/>
      <c r="K63" s="36"/>
      <c r="L63" s="36"/>
      <c r="M63" s="40"/>
      <c r="N63" s="36"/>
      <c r="O63" s="36"/>
      <c r="P63" s="36"/>
      <c r="Q63" s="36"/>
      <c r="R63" s="36"/>
      <c r="S63" s="36"/>
      <c r="T63" s="36"/>
      <c r="U63" s="36"/>
      <c r="V63" s="36"/>
      <c r="W63" s="7"/>
    </row>
    <row r="64" customFormat="false" ht="15" hidden="false" customHeight="true" outlineLevel="0" collapsed="false">
      <c r="A64" s="44" t="s">
        <v>34</v>
      </c>
      <c r="B64" s="44"/>
      <c r="C64" s="44"/>
      <c r="D64" s="44"/>
      <c r="E64" s="44"/>
      <c r="F64" s="36"/>
      <c r="G64" s="36"/>
      <c r="H64" s="45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7"/>
    </row>
    <row r="65" customFormat="false" ht="15" hidden="false" customHeight="true" outlineLevel="0" collapsed="false">
      <c r="A65" s="44" t="s">
        <v>35</v>
      </c>
      <c r="B65" s="44"/>
      <c r="C65" s="44"/>
      <c r="D65" s="44"/>
      <c r="E65" s="44"/>
      <c r="F65" s="36"/>
      <c r="G65" s="36"/>
      <c r="H65" s="40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7"/>
    </row>
    <row r="66" customFormat="false" ht="15" hidden="false" customHeight="false" outlineLevel="0" collapsed="false">
      <c r="A66" s="36"/>
      <c r="B66" s="36"/>
      <c r="C66" s="37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7"/>
    </row>
    <row r="67" customFormat="false" ht="15.75" hidden="false" customHeight="true" outlineLevel="0" collapsed="false">
      <c r="A67" s="38" t="s">
        <v>36</v>
      </c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7"/>
    </row>
    <row r="68" customFormat="false" ht="38.25" hidden="false" customHeight="true" outlineLevel="0" collapsed="false">
      <c r="A68" s="41" t="s">
        <v>30</v>
      </c>
      <c r="B68" s="41"/>
      <c r="C68" s="41"/>
      <c r="D68" s="41"/>
      <c r="E68" s="41"/>
      <c r="F68" s="41" t="s">
        <v>37</v>
      </c>
      <c r="G68" s="41" t="s">
        <v>38</v>
      </c>
      <c r="H68" s="41" t="s">
        <v>39</v>
      </c>
      <c r="I68" s="41" t="s">
        <v>40</v>
      </c>
      <c r="J68" s="41" t="s">
        <v>41</v>
      </c>
      <c r="K68" s="41" t="s">
        <v>42</v>
      </c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7"/>
    </row>
    <row r="69" customFormat="false" ht="38.25" hidden="false" customHeight="true" outlineLevel="0" collapsed="false">
      <c r="A69" s="44" t="s">
        <v>43</v>
      </c>
      <c r="B69" s="44"/>
      <c r="C69" s="44"/>
      <c r="D69" s="44"/>
      <c r="E69" s="44"/>
      <c r="F69" s="46" t="s">
        <v>44</v>
      </c>
      <c r="G69" s="47" t="s">
        <v>45</v>
      </c>
      <c r="H69" s="48" t="n">
        <v>202100010000417</v>
      </c>
      <c r="I69" s="49" t="n">
        <v>45870</v>
      </c>
      <c r="J69" s="49" t="n">
        <v>45931</v>
      </c>
      <c r="K69" s="50" t="s">
        <v>46</v>
      </c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7"/>
    </row>
    <row r="70" customFormat="false" ht="38.25" hidden="false" customHeight="true" outlineLevel="0" collapsed="false">
      <c r="A70" s="44" t="s">
        <v>43</v>
      </c>
      <c r="B70" s="44"/>
      <c r="C70" s="44"/>
      <c r="D70" s="44"/>
      <c r="E70" s="44"/>
      <c r="F70" s="46" t="s">
        <v>44</v>
      </c>
      <c r="G70" s="47" t="s">
        <v>45</v>
      </c>
      <c r="H70" s="48" t="n">
        <v>202100010000417</v>
      </c>
      <c r="I70" s="49" t="n">
        <v>45901</v>
      </c>
      <c r="J70" s="49" t="n">
        <v>45962</v>
      </c>
      <c r="K70" s="50" t="s">
        <v>46</v>
      </c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7"/>
    </row>
    <row r="71" customFormat="false" ht="36" hidden="false" customHeight="true" outlineLevel="0" collapsed="false">
      <c r="A71" s="44" t="s">
        <v>43</v>
      </c>
      <c r="B71" s="44"/>
      <c r="C71" s="44"/>
      <c r="D71" s="44"/>
      <c r="E71" s="44"/>
      <c r="F71" s="46" t="s">
        <v>44</v>
      </c>
      <c r="G71" s="47" t="s">
        <v>45</v>
      </c>
      <c r="H71" s="48" t="n">
        <v>202100010000417</v>
      </c>
      <c r="I71" s="49" t="n">
        <v>45931</v>
      </c>
      <c r="J71" s="49" t="n">
        <v>45992</v>
      </c>
      <c r="K71" s="50" t="s">
        <v>46</v>
      </c>
      <c r="L71" s="51" t="e">
        <f aca="false" t="array" ref="L71:L71">comentariocelula(F71)</f>
        <v>#NAME?</v>
      </c>
      <c r="M71" s="51"/>
      <c r="N71" s="51"/>
      <c r="O71" s="51"/>
      <c r="P71" s="52"/>
      <c r="Q71" s="36"/>
      <c r="R71" s="36"/>
      <c r="S71" s="36"/>
      <c r="T71" s="36"/>
      <c r="U71" s="36"/>
      <c r="V71" s="36"/>
      <c r="W71" s="7"/>
    </row>
    <row r="72" customFormat="false" ht="36" hidden="false" customHeight="true" outlineLevel="0" collapsed="false">
      <c r="A72" s="44" t="s">
        <v>43</v>
      </c>
      <c r="B72" s="44"/>
      <c r="C72" s="44"/>
      <c r="D72" s="44"/>
      <c r="E72" s="44"/>
      <c r="F72" s="46" t="s">
        <v>44</v>
      </c>
      <c r="G72" s="47" t="s">
        <v>45</v>
      </c>
      <c r="H72" s="48" t="n">
        <v>202100010000417</v>
      </c>
      <c r="I72" s="49" t="n">
        <v>45962</v>
      </c>
      <c r="J72" s="49" t="n">
        <v>45992</v>
      </c>
      <c r="K72" s="50" t="s">
        <v>46</v>
      </c>
      <c r="L72" s="53"/>
      <c r="M72" s="53"/>
      <c r="N72" s="53"/>
      <c r="O72" s="53"/>
      <c r="P72" s="52"/>
      <c r="Q72" s="36"/>
      <c r="R72" s="36"/>
      <c r="S72" s="36"/>
      <c r="T72" s="36"/>
      <c r="U72" s="36"/>
      <c r="V72" s="36"/>
      <c r="W72" s="7"/>
    </row>
    <row r="73" customFormat="false" ht="36" hidden="false" customHeight="true" outlineLevel="0" collapsed="false">
      <c r="A73" s="44" t="s">
        <v>43</v>
      </c>
      <c r="B73" s="44"/>
      <c r="C73" s="44"/>
      <c r="D73" s="44"/>
      <c r="E73" s="44"/>
      <c r="F73" s="46" t="s">
        <v>44</v>
      </c>
      <c r="G73" s="47" t="s">
        <v>45</v>
      </c>
      <c r="H73" s="48" t="n">
        <v>202100010000417</v>
      </c>
      <c r="I73" s="49" t="n">
        <v>45992</v>
      </c>
      <c r="J73" s="49" t="n">
        <v>45992</v>
      </c>
      <c r="K73" s="50" t="s">
        <v>46</v>
      </c>
      <c r="L73" s="53"/>
      <c r="M73" s="53"/>
      <c r="N73" s="53"/>
      <c r="O73" s="53"/>
      <c r="P73" s="52"/>
      <c r="Q73" s="36"/>
      <c r="R73" s="36"/>
      <c r="S73" s="36"/>
      <c r="T73" s="36"/>
      <c r="U73" s="36"/>
      <c r="V73" s="36"/>
      <c r="W73" s="7"/>
    </row>
    <row r="74" customFormat="false" ht="15" hidden="false" customHeight="true" outlineLevel="0" collapsed="false">
      <c r="A74" s="54" t="s">
        <v>47</v>
      </c>
      <c r="B74" s="54"/>
      <c r="C74" s="54"/>
      <c r="D74" s="54"/>
      <c r="E74" s="54"/>
      <c r="F74" s="55" t="n">
        <f aca="false">F69+F70+F71+F72+F73</f>
        <v>65496.35</v>
      </c>
      <c r="G74" s="56"/>
      <c r="H74" s="56"/>
      <c r="I74" s="56"/>
      <c r="J74" s="56"/>
      <c r="K74" s="56"/>
      <c r="L74" s="36"/>
      <c r="M74" s="36"/>
      <c r="N74" s="36"/>
      <c r="O74" s="36"/>
      <c r="P74" s="52"/>
      <c r="Q74" s="36"/>
      <c r="R74" s="36"/>
      <c r="S74" s="36"/>
      <c r="T74" s="36"/>
      <c r="U74" s="36"/>
      <c r="V74" s="36"/>
      <c r="W74" s="7"/>
    </row>
    <row r="75" customFormat="false" ht="15.75" hidden="false" customHeight="true" outlineLevel="0" collapsed="false">
      <c r="A75" s="57" t="s">
        <v>48</v>
      </c>
      <c r="B75" s="57"/>
      <c r="C75" s="57"/>
      <c r="D75" s="57"/>
      <c r="E75" s="57"/>
      <c r="F75" s="57"/>
      <c r="G75" s="57"/>
      <c r="H75" s="57"/>
      <c r="I75" s="52"/>
      <c r="J75" s="52"/>
      <c r="K75" s="52"/>
      <c r="L75" s="52"/>
      <c r="M75" s="52"/>
      <c r="N75" s="52"/>
      <c r="O75" s="52"/>
      <c r="P75" s="52"/>
      <c r="Q75" s="36"/>
      <c r="R75" s="36"/>
      <c r="S75" s="36"/>
      <c r="T75" s="36"/>
      <c r="U75" s="36"/>
      <c r="V75" s="36"/>
      <c r="W75" s="6"/>
    </row>
    <row r="76" customFormat="false" ht="15.75" hidden="false" customHeight="true" outlineLevel="0" collapsed="false">
      <c r="A76" s="57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36"/>
      <c r="R76" s="36"/>
      <c r="S76" s="36"/>
      <c r="T76" s="36"/>
      <c r="U76" s="36"/>
      <c r="V76" s="36"/>
      <c r="W76" s="6"/>
    </row>
    <row r="77" customFormat="false" ht="13.8" hidden="false" customHeight="true" outlineLevel="0" collapsed="false">
      <c r="A77" s="58" t="s">
        <v>49</v>
      </c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36"/>
      <c r="Q77" s="36"/>
      <c r="R77" s="36"/>
      <c r="S77" s="36"/>
      <c r="T77" s="36"/>
      <c r="U77" s="36"/>
      <c r="V77" s="36"/>
      <c r="W77" s="7"/>
    </row>
    <row r="78" customFormat="false" ht="185.8" hidden="false" customHeight="true" outlineLevel="0" collapsed="false">
      <c r="A78" s="59" t="s">
        <v>50</v>
      </c>
      <c r="B78" s="59"/>
      <c r="C78" s="59"/>
      <c r="D78" s="59"/>
      <c r="E78" s="59"/>
      <c r="F78" s="59"/>
      <c r="G78" s="59"/>
      <c r="H78" s="59"/>
      <c r="I78" s="59"/>
      <c r="J78" s="59"/>
      <c r="K78" s="59"/>
      <c r="L78" s="52"/>
      <c r="M78" s="60"/>
      <c r="N78" s="52"/>
      <c r="O78" s="52"/>
      <c r="P78" s="36"/>
      <c r="Q78" s="36"/>
      <c r="R78" s="36"/>
      <c r="S78" s="36"/>
      <c r="T78" s="36"/>
      <c r="U78" s="36"/>
      <c r="V78" s="36"/>
      <c r="W78" s="7"/>
    </row>
    <row r="79" customFormat="false" ht="196.25" hidden="false" customHeight="true" outlineLevel="0" collapsed="false">
      <c r="A79" s="59" t="s">
        <v>51</v>
      </c>
      <c r="B79" s="59"/>
      <c r="C79" s="59"/>
      <c r="D79" s="59"/>
      <c r="E79" s="59"/>
      <c r="F79" s="59"/>
      <c r="G79" s="59"/>
      <c r="H79" s="59"/>
      <c r="I79" s="59"/>
      <c r="J79" s="59"/>
      <c r="K79" s="59"/>
      <c r="L79" s="52"/>
      <c r="M79" s="60"/>
      <c r="N79" s="52"/>
      <c r="O79" s="52"/>
      <c r="P79" s="36"/>
      <c r="Q79" s="36"/>
      <c r="R79" s="36"/>
      <c r="S79" s="36"/>
      <c r="T79" s="36"/>
      <c r="U79" s="36"/>
      <c r="V79" s="36"/>
      <c r="W79" s="7"/>
    </row>
    <row r="80" customFormat="false" ht="49.25" hidden="false" customHeight="true" outlineLevel="0" collapsed="false">
      <c r="A80" s="36"/>
      <c r="B80" s="36"/>
      <c r="C80" s="37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7"/>
    </row>
    <row r="81" customFormat="false" ht="15" hidden="false" customHeight="true" outlineLevel="0" collapsed="false">
      <c r="A81" s="57" t="s">
        <v>52</v>
      </c>
      <c r="B81" s="57"/>
      <c r="C81" s="57"/>
      <c r="D81" s="57"/>
      <c r="E81" s="57"/>
      <c r="F81" s="57"/>
      <c r="G81" s="57"/>
      <c r="H81" s="57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7"/>
    </row>
    <row r="82" customFormat="false" ht="15" hidden="false" customHeight="false" outlineLevel="0" collapsed="false">
      <c r="A82" s="36"/>
      <c r="B82" s="36"/>
      <c r="C82" s="37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7"/>
    </row>
    <row r="83" customFormat="false" ht="15" hidden="false" customHeight="false" outlineLevel="0" collapsed="false">
      <c r="A83" s="36"/>
      <c r="B83" s="36"/>
      <c r="C83" s="37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7"/>
    </row>
    <row r="84" customFormat="false" ht="15" hidden="false" customHeight="false" outlineLevel="0" collapsed="false">
      <c r="A84" s="36"/>
      <c r="B84" s="36"/>
      <c r="C84" s="37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7"/>
    </row>
    <row r="85" customFormat="false" ht="15" hidden="false" customHeight="true" outlineLevel="0" collapsed="false">
      <c r="A85" s="36"/>
      <c r="B85" s="36"/>
      <c r="C85" s="37"/>
      <c r="D85" s="61"/>
      <c r="E85" s="61"/>
      <c r="F85" s="61"/>
      <c r="I85" s="61"/>
      <c r="J85" s="61"/>
      <c r="K85" s="61"/>
      <c r="L85" s="61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7"/>
    </row>
    <row r="86" customFormat="false" ht="30.75" hidden="false" customHeight="true" outlineLevel="0" collapsed="false">
      <c r="A86" s="36"/>
      <c r="B86" s="36"/>
      <c r="C86" s="37"/>
      <c r="D86" s="61"/>
      <c r="E86" s="61"/>
      <c r="F86" s="61"/>
      <c r="I86" s="61"/>
      <c r="J86" s="61"/>
      <c r="K86" s="61"/>
      <c r="L86" s="61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7"/>
    </row>
    <row r="87" customFormat="false" ht="15" hidden="false" customHeight="false" outlineLevel="0" collapsed="false">
      <c r="A87" s="36"/>
      <c r="B87" s="36"/>
      <c r="C87" s="37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7"/>
    </row>
    <row r="88" customFormat="false" ht="15" hidden="false" customHeight="false" outlineLevel="0" collapsed="false">
      <c r="A88" s="36"/>
      <c r="B88" s="36"/>
      <c r="C88" s="37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7"/>
    </row>
    <row r="89" customFormat="false" ht="15" hidden="false" customHeight="false" outlineLevel="0" collapsed="false">
      <c r="A89" s="36"/>
      <c r="B89" s="36"/>
      <c r="C89" s="37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7"/>
    </row>
    <row r="90" customFormat="false" ht="15" hidden="false" customHeight="false" outlineLevel="0" collapsed="false">
      <c r="A90" s="36"/>
      <c r="B90" s="36"/>
      <c r="C90" s="37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7"/>
    </row>
    <row r="91" customFormat="false" ht="15" hidden="false" customHeight="false" outlineLevel="0" collapsed="false">
      <c r="A91" s="36"/>
      <c r="B91" s="36"/>
      <c r="C91" s="37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7"/>
    </row>
    <row r="92" customFormat="false" ht="15" hidden="false" customHeight="false" outlineLevel="0" collapsed="false">
      <c r="A92" s="36"/>
      <c r="B92" s="36"/>
      <c r="C92" s="37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7"/>
    </row>
    <row r="93" customFormat="false" ht="15" hidden="false" customHeight="false" outlineLevel="0" collapsed="false">
      <c r="A93" s="36"/>
      <c r="B93" s="36"/>
      <c r="C93" s="37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7"/>
    </row>
    <row r="94" customFormat="false" ht="15" hidden="false" customHeight="false" outlineLevel="0" collapsed="false">
      <c r="A94" s="36"/>
      <c r="B94" s="36"/>
      <c r="C94" s="37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7"/>
    </row>
    <row r="95" customFormat="false" ht="15" hidden="false" customHeight="false" outlineLevel="0" collapsed="false">
      <c r="A95" s="36"/>
      <c r="B95" s="36"/>
      <c r="C95" s="37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7"/>
    </row>
    <row r="96" customFormat="false" ht="15" hidden="false" customHeight="false" outlineLevel="0" collapsed="false">
      <c r="A96" s="36"/>
      <c r="B96" s="36"/>
      <c r="C96" s="37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7"/>
    </row>
    <row r="97" customFormat="false" ht="15" hidden="false" customHeight="false" outlineLevel="0" collapsed="false">
      <c r="A97" s="36"/>
      <c r="B97" s="36"/>
      <c r="C97" s="37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7"/>
    </row>
    <row r="98" customFormat="false" ht="15" hidden="false" customHeight="false" outlineLevel="0" collapsed="false">
      <c r="A98" s="36"/>
      <c r="B98" s="36"/>
      <c r="C98" s="37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7"/>
    </row>
    <row r="99" customFormat="false" ht="15" hidden="false" customHeight="false" outlineLevel="0" collapsed="false">
      <c r="A99" s="36"/>
      <c r="B99" s="36"/>
      <c r="C99" s="37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7"/>
    </row>
    <row r="100" customFormat="false" ht="15" hidden="false" customHeight="false" outlineLevel="0" collapsed="false">
      <c r="A100" s="36"/>
      <c r="B100" s="36"/>
      <c r="C100" s="37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7"/>
    </row>
    <row r="101" customFormat="false" ht="15" hidden="false" customHeight="false" outlineLevel="0" collapsed="false">
      <c r="A101" s="36"/>
      <c r="B101" s="36"/>
      <c r="C101" s="37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7"/>
    </row>
    <row r="102" customFormat="false" ht="15" hidden="false" customHeight="false" outlineLevel="0" collapsed="false">
      <c r="A102" s="36"/>
      <c r="B102" s="36"/>
      <c r="C102" s="37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7"/>
    </row>
    <row r="103" customFormat="false" ht="15" hidden="false" customHeight="false" outlineLevel="0" collapsed="false">
      <c r="A103" s="36"/>
      <c r="B103" s="36"/>
      <c r="C103" s="37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7"/>
    </row>
    <row r="104" customFormat="false" ht="15" hidden="false" customHeight="false" outlineLevel="0" collapsed="false">
      <c r="A104" s="36"/>
      <c r="B104" s="36"/>
      <c r="C104" s="37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7"/>
    </row>
    <row r="105" customFormat="false" ht="15" hidden="false" customHeight="false" outlineLevel="0" collapsed="false">
      <c r="A105" s="36"/>
      <c r="B105" s="36"/>
      <c r="C105" s="37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7"/>
    </row>
    <row r="106" customFormat="false" ht="15" hidden="false" customHeight="false" outlineLevel="0" collapsed="false">
      <c r="A106" s="36"/>
      <c r="B106" s="36"/>
      <c r="C106" s="37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7"/>
    </row>
    <row r="107" customFormat="false" ht="15" hidden="false" customHeight="false" outlineLevel="0" collapsed="false">
      <c r="A107" s="36"/>
      <c r="B107" s="36"/>
      <c r="C107" s="37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7"/>
    </row>
    <row r="108" customFormat="false" ht="15" hidden="false" customHeight="false" outlineLevel="0" collapsed="false">
      <c r="A108" s="36"/>
      <c r="B108" s="36"/>
      <c r="C108" s="37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7"/>
    </row>
    <row r="109" customFormat="false" ht="15" hidden="false" customHeight="false" outlineLevel="0" collapsed="false">
      <c r="A109" s="36"/>
      <c r="B109" s="36"/>
      <c r="C109" s="37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7"/>
    </row>
    <row r="110" customFormat="false" ht="15" hidden="false" customHeight="false" outlineLevel="0" collapsed="false">
      <c r="A110" s="36"/>
      <c r="B110" s="36"/>
      <c r="C110" s="37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7"/>
    </row>
    <row r="111" customFormat="false" ht="15" hidden="false" customHeight="false" outlineLevel="0" collapsed="false">
      <c r="A111" s="36"/>
      <c r="B111" s="36"/>
      <c r="C111" s="37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7"/>
    </row>
    <row r="112" customFormat="false" ht="15" hidden="false" customHeight="false" outlineLevel="0" collapsed="false">
      <c r="A112" s="36"/>
      <c r="B112" s="36"/>
      <c r="C112" s="37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7"/>
    </row>
    <row r="113" customFormat="false" ht="15" hidden="false" customHeight="false" outlineLevel="0" collapsed="false">
      <c r="A113" s="36"/>
      <c r="B113" s="36"/>
      <c r="C113" s="37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7"/>
    </row>
    <row r="114" customFormat="false" ht="15" hidden="false" customHeight="false" outlineLevel="0" collapsed="false">
      <c r="A114" s="36"/>
      <c r="B114" s="36"/>
      <c r="C114" s="37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7"/>
    </row>
    <row r="115" customFormat="false" ht="15" hidden="false" customHeight="false" outlineLevel="0" collapsed="false">
      <c r="A115" s="36"/>
      <c r="B115" s="36"/>
      <c r="C115" s="37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7"/>
    </row>
    <row r="116" customFormat="false" ht="15" hidden="false" customHeight="false" outlineLevel="0" collapsed="false">
      <c r="A116" s="36"/>
      <c r="B116" s="36"/>
      <c r="C116" s="37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7"/>
    </row>
    <row r="117" customFormat="false" ht="15" hidden="false" customHeight="false" outlineLevel="0" collapsed="false">
      <c r="A117" s="36"/>
      <c r="B117" s="36"/>
      <c r="C117" s="37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7"/>
    </row>
    <row r="118" customFormat="false" ht="15" hidden="false" customHeight="false" outlineLevel="0" collapsed="false">
      <c r="A118" s="36"/>
      <c r="B118" s="36"/>
      <c r="C118" s="37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7"/>
    </row>
    <row r="119" customFormat="false" ht="15" hidden="false" customHeight="false" outlineLevel="0" collapsed="false">
      <c r="A119" s="36"/>
      <c r="B119" s="36"/>
      <c r="C119" s="37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7"/>
    </row>
    <row r="120" customFormat="false" ht="15" hidden="false" customHeight="false" outlineLevel="0" collapsed="false">
      <c r="A120" s="36"/>
      <c r="B120" s="36"/>
      <c r="C120" s="37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7"/>
    </row>
    <row r="121" customFormat="false" ht="15" hidden="false" customHeight="false" outlineLevel="0" collapsed="false">
      <c r="A121" s="36"/>
      <c r="B121" s="36"/>
      <c r="C121" s="37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7"/>
    </row>
    <row r="122" customFormat="false" ht="15" hidden="false" customHeight="false" outlineLevel="0" collapsed="false">
      <c r="A122" s="36"/>
      <c r="B122" s="36"/>
      <c r="C122" s="37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7"/>
    </row>
    <row r="123" customFormat="false" ht="15" hidden="false" customHeight="false" outlineLevel="0" collapsed="false">
      <c r="A123" s="36"/>
      <c r="B123" s="36"/>
      <c r="C123" s="37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7"/>
    </row>
    <row r="124" customFormat="false" ht="15" hidden="false" customHeight="false" outlineLevel="0" collapsed="false">
      <c r="A124" s="6"/>
      <c r="B124" s="6"/>
      <c r="C124" s="6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7"/>
    </row>
    <row r="125" customFormat="false" ht="15" hidden="false" customHeight="false" outlineLevel="0" collapsed="false">
      <c r="A125" s="6"/>
      <c r="B125" s="6"/>
      <c r="C125" s="6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7"/>
    </row>
    <row r="126" customFormat="false" ht="15" hidden="false" customHeight="false" outlineLevel="0" collapsed="false">
      <c r="A126" s="6"/>
      <c r="B126" s="6"/>
      <c r="C126" s="6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7"/>
    </row>
    <row r="127" customFormat="false" ht="15" hidden="false" customHeight="false" outlineLevel="0" collapsed="false">
      <c r="A127" s="6"/>
      <c r="B127" s="6"/>
      <c r="C127" s="6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7"/>
    </row>
    <row r="128" customFormat="false" ht="15" hidden="false" customHeight="false" outlineLevel="0" collapsed="false">
      <c r="A128" s="6"/>
      <c r="B128" s="6"/>
      <c r="C128" s="6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7"/>
    </row>
    <row r="129" customFormat="false" ht="15" hidden="false" customHeight="false" outlineLevel="0" collapsed="false">
      <c r="A129" s="6"/>
      <c r="B129" s="6"/>
      <c r="C129" s="6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7"/>
    </row>
    <row r="130" customFormat="false" ht="15" hidden="false" customHeight="false" outlineLevel="0" collapsed="false">
      <c r="A130" s="6"/>
      <c r="B130" s="6"/>
      <c r="C130" s="6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7"/>
    </row>
    <row r="131" customFormat="false" ht="15" hidden="false" customHeight="false" outlineLevel="0" collapsed="false">
      <c r="A131" s="6"/>
      <c r="B131" s="6"/>
      <c r="C131" s="6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7"/>
    </row>
    <row r="132" customFormat="false" ht="15" hidden="false" customHeight="false" outlineLevel="0" collapsed="false">
      <c r="A132" s="6"/>
      <c r="B132" s="6"/>
      <c r="C132" s="6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7"/>
    </row>
    <row r="133" customFormat="false" ht="15" hidden="false" customHeight="false" outlineLevel="0" collapsed="false">
      <c r="A133" s="6"/>
      <c r="B133" s="6"/>
      <c r="C133" s="6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7"/>
    </row>
    <row r="134" customFormat="false" ht="15" hidden="false" customHeight="false" outlineLevel="0" collapsed="false">
      <c r="A134" s="6"/>
      <c r="B134" s="6"/>
      <c r="C134" s="6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7"/>
    </row>
    <row r="135" customFormat="false" ht="15" hidden="false" customHeight="false" outlineLevel="0" collapsed="false">
      <c r="A135" s="6"/>
      <c r="B135" s="6"/>
      <c r="C135" s="6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7"/>
    </row>
    <row r="136" customFormat="false" ht="15" hidden="false" customHeight="false" outlineLevel="0" collapsed="false">
      <c r="A136" s="6"/>
      <c r="B136" s="6"/>
      <c r="C136" s="6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7"/>
    </row>
    <row r="137" customFormat="false" ht="15" hidden="false" customHeight="false" outlineLevel="0" collapsed="false">
      <c r="A137" s="6"/>
      <c r="B137" s="6"/>
      <c r="C137" s="6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7"/>
    </row>
    <row r="138" customFormat="false" ht="15" hidden="false" customHeight="false" outlineLevel="0" collapsed="false">
      <c r="A138" s="6"/>
      <c r="B138" s="6"/>
      <c r="C138" s="6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7"/>
    </row>
    <row r="139" customFormat="false" ht="15" hidden="false" customHeight="false" outlineLevel="0" collapsed="false">
      <c r="A139" s="6"/>
      <c r="B139" s="6"/>
      <c r="C139" s="6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7"/>
    </row>
    <row r="140" customFormat="false" ht="15" hidden="false" customHeight="false" outlineLevel="0" collapsed="false">
      <c r="A140" s="6"/>
      <c r="B140" s="6"/>
      <c r="C140" s="6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7"/>
    </row>
    <row r="141" customFormat="false" ht="15" hidden="false" customHeight="false" outlineLevel="0" collapsed="false">
      <c r="A141" s="6"/>
      <c r="B141" s="6"/>
      <c r="C141" s="6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7"/>
    </row>
    <row r="142" customFormat="false" ht="15" hidden="false" customHeight="false" outlineLevel="0" collapsed="false">
      <c r="A142" s="6"/>
      <c r="B142" s="6"/>
      <c r="C142" s="6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7"/>
    </row>
    <row r="143" customFormat="false" ht="15" hidden="false" customHeight="false" outlineLevel="0" collapsed="false">
      <c r="A143" s="6"/>
      <c r="B143" s="6"/>
      <c r="C143" s="6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7"/>
    </row>
    <row r="144" customFormat="false" ht="15" hidden="false" customHeight="false" outlineLevel="0" collapsed="false">
      <c r="A144" s="6"/>
      <c r="B144" s="6"/>
      <c r="C144" s="6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7"/>
    </row>
    <row r="145" customFormat="false" ht="15" hidden="false" customHeight="false" outlineLevel="0" collapsed="false">
      <c r="A145" s="6"/>
      <c r="B145" s="6"/>
      <c r="C145" s="6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7"/>
    </row>
    <row r="146" customFormat="false" ht="15" hidden="false" customHeight="false" outlineLevel="0" collapsed="false">
      <c r="A146" s="6"/>
      <c r="B146" s="6"/>
      <c r="C146" s="6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7"/>
    </row>
    <row r="147" customFormat="false" ht="15" hidden="false" customHeight="false" outlineLevel="0" collapsed="false">
      <c r="A147" s="6"/>
      <c r="B147" s="6"/>
      <c r="C147" s="6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7"/>
    </row>
    <row r="148" customFormat="false" ht="15" hidden="false" customHeight="false" outlineLevel="0" collapsed="false">
      <c r="A148" s="6"/>
      <c r="B148" s="6"/>
      <c r="C148" s="6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7"/>
    </row>
    <row r="149" customFormat="false" ht="15" hidden="false" customHeight="false" outlineLevel="0" collapsed="false">
      <c r="A149" s="6"/>
      <c r="B149" s="6"/>
      <c r="C149" s="6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7"/>
    </row>
    <row r="150" customFormat="false" ht="15" hidden="false" customHeight="false" outlineLevel="0" collapsed="false">
      <c r="A150" s="6"/>
      <c r="B150" s="6"/>
      <c r="C150" s="6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7"/>
    </row>
    <row r="151" customFormat="false" ht="15" hidden="false" customHeight="false" outlineLevel="0" collapsed="false">
      <c r="A151" s="6"/>
      <c r="B151" s="6"/>
      <c r="C151" s="6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7"/>
    </row>
    <row r="152" customFormat="false" ht="15" hidden="false" customHeight="false" outlineLevel="0" collapsed="false">
      <c r="A152" s="6"/>
      <c r="B152" s="6"/>
      <c r="C152" s="6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7"/>
    </row>
    <row r="153" customFormat="false" ht="15" hidden="false" customHeight="false" outlineLevel="0" collapsed="false">
      <c r="A153" s="6"/>
      <c r="B153" s="6"/>
      <c r="C153" s="6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7"/>
    </row>
    <row r="154" customFormat="false" ht="15" hidden="false" customHeight="false" outlineLevel="0" collapsed="false">
      <c r="A154" s="6"/>
      <c r="B154" s="6"/>
      <c r="C154" s="6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7"/>
    </row>
    <row r="155" customFormat="false" ht="15" hidden="false" customHeight="false" outlineLevel="0" collapsed="false">
      <c r="A155" s="6"/>
      <c r="B155" s="6"/>
      <c r="C155" s="6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7"/>
    </row>
    <row r="156" customFormat="false" ht="15" hidden="false" customHeight="false" outlineLevel="0" collapsed="false">
      <c r="A156" s="6"/>
      <c r="B156" s="6"/>
      <c r="C156" s="6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7"/>
    </row>
    <row r="157" customFormat="false" ht="15" hidden="false" customHeight="false" outlineLevel="0" collapsed="false">
      <c r="A157" s="6"/>
      <c r="B157" s="6"/>
      <c r="C157" s="6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7"/>
    </row>
    <row r="158" customFormat="false" ht="15" hidden="false" customHeight="false" outlineLevel="0" collapsed="false">
      <c r="A158" s="6"/>
      <c r="B158" s="6"/>
      <c r="C158" s="6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7"/>
    </row>
    <row r="159" customFormat="false" ht="15" hidden="false" customHeight="false" outlineLevel="0" collapsed="false">
      <c r="A159" s="6"/>
      <c r="B159" s="6"/>
      <c r="C159" s="6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7"/>
    </row>
    <row r="160" customFormat="false" ht="15" hidden="false" customHeight="false" outlineLevel="0" collapsed="false">
      <c r="A160" s="6"/>
      <c r="B160" s="6"/>
      <c r="C160" s="6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7"/>
    </row>
    <row r="161" customFormat="false" ht="15" hidden="false" customHeight="false" outlineLevel="0" collapsed="false">
      <c r="A161" s="6"/>
      <c r="B161" s="6"/>
      <c r="C161" s="6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7"/>
    </row>
    <row r="162" customFormat="false" ht="15" hidden="false" customHeight="false" outlineLevel="0" collapsed="false">
      <c r="A162" s="6"/>
      <c r="B162" s="6"/>
      <c r="C162" s="6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7"/>
    </row>
    <row r="163" customFormat="false" ht="15" hidden="false" customHeight="false" outlineLevel="0" collapsed="false">
      <c r="A163" s="6"/>
      <c r="B163" s="6"/>
      <c r="C163" s="6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7"/>
    </row>
    <row r="164" customFormat="false" ht="15" hidden="false" customHeight="false" outlineLevel="0" collapsed="false">
      <c r="A164" s="6"/>
      <c r="B164" s="6"/>
      <c r="C164" s="6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7"/>
    </row>
    <row r="165" customFormat="false" ht="15" hidden="false" customHeight="false" outlineLevel="0" collapsed="false">
      <c r="A165" s="6"/>
      <c r="B165" s="6"/>
      <c r="C165" s="6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7"/>
    </row>
    <row r="166" customFormat="false" ht="15" hidden="false" customHeight="false" outlineLevel="0" collapsed="false">
      <c r="A166" s="6"/>
      <c r="B166" s="6"/>
      <c r="C166" s="6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7"/>
    </row>
    <row r="167" customFormat="false" ht="15" hidden="false" customHeight="false" outlineLevel="0" collapsed="false">
      <c r="A167" s="6"/>
      <c r="B167" s="6"/>
      <c r="C167" s="6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7"/>
    </row>
    <row r="168" customFormat="false" ht="15" hidden="false" customHeight="false" outlineLevel="0" collapsed="false">
      <c r="A168" s="6"/>
      <c r="B168" s="6"/>
      <c r="C168" s="6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7"/>
    </row>
    <row r="169" customFormat="false" ht="15" hidden="false" customHeight="false" outlineLevel="0" collapsed="false">
      <c r="A169" s="6"/>
      <c r="B169" s="6"/>
      <c r="C169" s="6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7"/>
    </row>
    <row r="170" customFormat="false" ht="15" hidden="false" customHeight="false" outlineLevel="0" collapsed="false">
      <c r="A170" s="6"/>
      <c r="B170" s="6"/>
      <c r="C170" s="6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7"/>
    </row>
    <row r="171" customFormat="false" ht="15" hidden="false" customHeight="false" outlineLevel="0" collapsed="false">
      <c r="A171" s="6"/>
      <c r="B171" s="6"/>
      <c r="C171" s="6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7"/>
    </row>
    <row r="172" customFormat="false" ht="15" hidden="false" customHeight="false" outlineLevel="0" collapsed="false">
      <c r="A172" s="6"/>
      <c r="B172" s="6"/>
      <c r="C172" s="6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7"/>
    </row>
    <row r="173" customFormat="false" ht="15" hidden="false" customHeight="false" outlineLevel="0" collapsed="false">
      <c r="A173" s="6"/>
      <c r="B173" s="6"/>
      <c r="C173" s="6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7"/>
    </row>
    <row r="174" customFormat="false" ht="15" hidden="false" customHeight="false" outlineLevel="0" collapsed="false">
      <c r="A174" s="6"/>
      <c r="B174" s="6"/>
      <c r="C174" s="6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7"/>
    </row>
    <row r="175" customFormat="false" ht="15" hidden="false" customHeight="false" outlineLevel="0" collapsed="false">
      <c r="A175" s="6"/>
      <c r="B175" s="6"/>
      <c r="C175" s="6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7"/>
    </row>
    <row r="176" customFormat="false" ht="15" hidden="false" customHeight="false" outlineLevel="0" collapsed="false">
      <c r="A176" s="6"/>
      <c r="B176" s="6"/>
      <c r="C176" s="6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7"/>
    </row>
    <row r="177" customFormat="false" ht="15" hidden="false" customHeight="false" outlineLevel="0" collapsed="false">
      <c r="A177" s="6"/>
      <c r="B177" s="6"/>
      <c r="C177" s="6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7"/>
    </row>
    <row r="178" customFormat="false" ht="15" hidden="false" customHeight="false" outlineLevel="0" collapsed="false">
      <c r="A178" s="6"/>
      <c r="B178" s="6"/>
      <c r="C178" s="6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7"/>
    </row>
    <row r="179" customFormat="false" ht="15" hidden="false" customHeight="false" outlineLevel="0" collapsed="false">
      <c r="A179" s="6"/>
      <c r="B179" s="6"/>
      <c r="C179" s="6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7"/>
    </row>
    <row r="180" customFormat="false" ht="15" hidden="false" customHeight="false" outlineLevel="0" collapsed="false">
      <c r="A180" s="6"/>
      <c r="B180" s="6"/>
      <c r="C180" s="6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7"/>
    </row>
    <row r="181" customFormat="false" ht="15" hidden="false" customHeight="false" outlineLevel="0" collapsed="false">
      <c r="A181" s="6"/>
      <c r="B181" s="6"/>
      <c r="C181" s="6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7"/>
    </row>
    <row r="182" customFormat="false" ht="15" hidden="false" customHeight="false" outlineLevel="0" collapsed="false">
      <c r="A182" s="6"/>
      <c r="B182" s="6"/>
      <c r="C182" s="6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7"/>
    </row>
    <row r="183" customFormat="false" ht="15" hidden="false" customHeight="false" outlineLevel="0" collapsed="false">
      <c r="A183" s="6"/>
      <c r="B183" s="6"/>
      <c r="C183" s="6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7"/>
    </row>
    <row r="184" customFormat="false" ht="15" hidden="false" customHeight="false" outlineLevel="0" collapsed="false">
      <c r="A184" s="6"/>
      <c r="B184" s="6"/>
      <c r="C184" s="6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7"/>
    </row>
    <row r="185" customFormat="false" ht="15" hidden="false" customHeight="false" outlineLevel="0" collapsed="false">
      <c r="A185" s="6"/>
      <c r="B185" s="6"/>
      <c r="C185" s="6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7"/>
    </row>
    <row r="186" customFormat="false" ht="15" hidden="false" customHeight="false" outlineLevel="0" collapsed="false">
      <c r="A186" s="6"/>
      <c r="B186" s="6"/>
      <c r="C186" s="6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7"/>
    </row>
    <row r="187" customFormat="false" ht="15" hidden="false" customHeight="false" outlineLevel="0" collapsed="false">
      <c r="A187" s="6"/>
      <c r="B187" s="6"/>
      <c r="C187" s="6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7"/>
    </row>
    <row r="188" customFormat="false" ht="15" hidden="false" customHeight="false" outlineLevel="0" collapsed="false">
      <c r="A188" s="6"/>
      <c r="B188" s="6"/>
      <c r="C188" s="6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7"/>
    </row>
    <row r="189" customFormat="false" ht="15" hidden="false" customHeight="false" outlineLevel="0" collapsed="false">
      <c r="A189" s="6"/>
      <c r="B189" s="6"/>
      <c r="C189" s="6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7"/>
    </row>
    <row r="190" customFormat="false" ht="15" hidden="false" customHeight="false" outlineLevel="0" collapsed="false">
      <c r="A190" s="6"/>
      <c r="B190" s="6"/>
      <c r="C190" s="6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7"/>
    </row>
    <row r="191" customFormat="false" ht="15" hidden="false" customHeight="false" outlineLevel="0" collapsed="false">
      <c r="A191" s="6"/>
      <c r="B191" s="6"/>
      <c r="C191" s="6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7"/>
    </row>
    <row r="192" customFormat="false" ht="15" hidden="false" customHeight="false" outlineLevel="0" collapsed="false">
      <c r="A192" s="6"/>
      <c r="B192" s="6"/>
      <c r="C192" s="6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7"/>
    </row>
    <row r="193" customFormat="false" ht="15" hidden="false" customHeight="false" outlineLevel="0" collapsed="false">
      <c r="A193" s="6"/>
      <c r="B193" s="6"/>
      <c r="C193" s="6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7"/>
    </row>
    <row r="194" customFormat="false" ht="15" hidden="false" customHeight="false" outlineLevel="0" collapsed="false">
      <c r="A194" s="6"/>
      <c r="B194" s="6"/>
      <c r="C194" s="6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7"/>
    </row>
    <row r="195" customFormat="false" ht="15" hidden="false" customHeight="false" outlineLevel="0" collapsed="false">
      <c r="A195" s="6"/>
      <c r="B195" s="6"/>
      <c r="C195" s="6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7"/>
    </row>
    <row r="196" customFormat="false" ht="15" hidden="false" customHeight="false" outlineLevel="0" collapsed="false">
      <c r="A196" s="6"/>
      <c r="B196" s="6"/>
      <c r="C196" s="6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7"/>
    </row>
    <row r="197" customFormat="false" ht="15" hidden="false" customHeight="false" outlineLevel="0" collapsed="false">
      <c r="A197" s="6"/>
      <c r="B197" s="6"/>
      <c r="C197" s="6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7"/>
    </row>
    <row r="198" customFormat="false" ht="15" hidden="false" customHeight="false" outlineLevel="0" collapsed="false">
      <c r="A198" s="6"/>
      <c r="B198" s="6"/>
      <c r="C198" s="6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7"/>
    </row>
    <row r="199" customFormat="false" ht="15" hidden="false" customHeight="false" outlineLevel="0" collapsed="false">
      <c r="A199" s="6"/>
      <c r="B199" s="6"/>
      <c r="C199" s="6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7"/>
    </row>
    <row r="200" customFormat="false" ht="15" hidden="false" customHeight="false" outlineLevel="0" collapsed="false">
      <c r="A200" s="6"/>
      <c r="B200" s="6"/>
      <c r="C200" s="6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7"/>
    </row>
    <row r="201" customFormat="false" ht="15" hidden="false" customHeight="false" outlineLevel="0" collapsed="false">
      <c r="A201" s="6"/>
      <c r="B201" s="6"/>
      <c r="C201" s="6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7"/>
    </row>
    <row r="202" customFormat="false" ht="15" hidden="false" customHeight="false" outlineLevel="0" collapsed="false">
      <c r="A202" s="6"/>
      <c r="B202" s="6"/>
      <c r="C202" s="6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7"/>
    </row>
    <row r="203" customFormat="false" ht="15" hidden="false" customHeight="false" outlineLevel="0" collapsed="false">
      <c r="A203" s="6"/>
      <c r="B203" s="6"/>
      <c r="C203" s="6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7"/>
    </row>
    <row r="204" customFormat="false" ht="15" hidden="false" customHeight="false" outlineLevel="0" collapsed="false">
      <c r="A204" s="6"/>
      <c r="B204" s="6"/>
      <c r="C204" s="6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7"/>
    </row>
    <row r="205" customFormat="false" ht="15" hidden="false" customHeight="false" outlineLevel="0" collapsed="false">
      <c r="A205" s="6"/>
      <c r="B205" s="6"/>
      <c r="C205" s="6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7"/>
    </row>
    <row r="206" customFormat="false" ht="15" hidden="false" customHeight="false" outlineLevel="0" collapsed="false">
      <c r="A206" s="6"/>
      <c r="B206" s="6"/>
      <c r="C206" s="6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7"/>
    </row>
    <row r="207" customFormat="false" ht="15" hidden="false" customHeight="false" outlineLevel="0" collapsed="false">
      <c r="A207" s="6"/>
      <c r="B207" s="6"/>
      <c r="C207" s="6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7"/>
    </row>
    <row r="208" customFormat="false" ht="15" hidden="false" customHeight="false" outlineLevel="0" collapsed="false">
      <c r="A208" s="6"/>
      <c r="B208" s="6"/>
      <c r="C208" s="6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7"/>
    </row>
    <row r="209" customFormat="false" ht="15" hidden="false" customHeight="false" outlineLevel="0" collapsed="false">
      <c r="A209" s="6"/>
      <c r="B209" s="6"/>
      <c r="C209" s="6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7"/>
    </row>
    <row r="210" customFormat="false" ht="15" hidden="false" customHeight="false" outlineLevel="0" collapsed="false">
      <c r="A210" s="6"/>
      <c r="B210" s="6"/>
      <c r="C210" s="6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7"/>
    </row>
    <row r="211" customFormat="false" ht="15" hidden="false" customHeight="false" outlineLevel="0" collapsed="false">
      <c r="A211" s="6"/>
      <c r="B211" s="6"/>
      <c r="C211" s="6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7"/>
    </row>
    <row r="212" customFormat="false" ht="15" hidden="false" customHeight="false" outlineLevel="0" collapsed="false">
      <c r="A212" s="6"/>
      <c r="B212" s="6"/>
      <c r="C212" s="6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7"/>
    </row>
    <row r="213" customFormat="false" ht="15" hidden="false" customHeight="false" outlineLevel="0" collapsed="false">
      <c r="A213" s="6"/>
      <c r="B213" s="6"/>
      <c r="C213" s="6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7"/>
    </row>
    <row r="214" customFormat="false" ht="15" hidden="false" customHeight="false" outlineLevel="0" collapsed="false">
      <c r="A214" s="6"/>
      <c r="B214" s="6"/>
      <c r="C214" s="6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7"/>
    </row>
    <row r="215" customFormat="false" ht="15" hidden="false" customHeight="false" outlineLevel="0" collapsed="false">
      <c r="A215" s="6"/>
      <c r="B215" s="6"/>
      <c r="C215" s="6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7"/>
    </row>
    <row r="216" customFormat="false" ht="15" hidden="false" customHeight="false" outlineLevel="0" collapsed="false">
      <c r="A216" s="6"/>
      <c r="B216" s="6"/>
      <c r="C216" s="6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7"/>
    </row>
    <row r="217" customFormat="false" ht="15" hidden="false" customHeight="false" outlineLevel="0" collapsed="false">
      <c r="A217" s="6"/>
      <c r="B217" s="6"/>
      <c r="C217" s="6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7"/>
    </row>
    <row r="218" customFormat="false" ht="15" hidden="false" customHeight="false" outlineLevel="0" collapsed="false">
      <c r="A218" s="6"/>
      <c r="B218" s="6"/>
      <c r="C218" s="6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7"/>
    </row>
    <row r="219" customFormat="false" ht="15" hidden="false" customHeight="false" outlineLevel="0" collapsed="false">
      <c r="A219" s="6"/>
      <c r="B219" s="6"/>
      <c r="C219" s="6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7"/>
    </row>
    <row r="220" customFormat="false" ht="15" hidden="false" customHeight="false" outlineLevel="0" collapsed="false">
      <c r="A220" s="6"/>
      <c r="B220" s="6"/>
      <c r="C220" s="6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7"/>
    </row>
    <row r="221" customFormat="false" ht="15" hidden="false" customHeight="false" outlineLevel="0" collapsed="false">
      <c r="A221" s="6"/>
      <c r="B221" s="6"/>
      <c r="C221" s="6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7"/>
    </row>
    <row r="222" customFormat="false" ht="15" hidden="false" customHeight="false" outlineLevel="0" collapsed="false">
      <c r="A222" s="6"/>
      <c r="B222" s="6"/>
      <c r="C222" s="6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7"/>
    </row>
    <row r="223" customFormat="false" ht="15" hidden="false" customHeight="false" outlineLevel="0" collapsed="false">
      <c r="A223" s="6"/>
      <c r="B223" s="6"/>
      <c r="C223" s="6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7"/>
    </row>
    <row r="224" customFormat="false" ht="15" hidden="false" customHeight="false" outlineLevel="0" collapsed="false">
      <c r="A224" s="6"/>
      <c r="B224" s="6"/>
      <c r="C224" s="6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7"/>
    </row>
    <row r="225" customFormat="false" ht="15" hidden="false" customHeight="false" outlineLevel="0" collapsed="false">
      <c r="A225" s="6"/>
      <c r="B225" s="6"/>
      <c r="C225" s="6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7"/>
    </row>
    <row r="226" customFormat="false" ht="15" hidden="false" customHeight="false" outlineLevel="0" collapsed="false">
      <c r="A226" s="6"/>
      <c r="B226" s="6"/>
      <c r="C226" s="6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7"/>
    </row>
    <row r="227" customFormat="false" ht="15" hidden="false" customHeight="false" outlineLevel="0" collapsed="false">
      <c r="A227" s="6"/>
      <c r="B227" s="6"/>
      <c r="C227" s="6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7"/>
    </row>
    <row r="228" customFormat="false" ht="15" hidden="false" customHeight="false" outlineLevel="0" collapsed="false">
      <c r="A228" s="6"/>
      <c r="B228" s="6"/>
      <c r="C228" s="6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7"/>
    </row>
    <row r="229" customFormat="false" ht="15" hidden="false" customHeight="false" outlineLevel="0" collapsed="false">
      <c r="A229" s="6"/>
      <c r="B229" s="6"/>
      <c r="C229" s="6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7"/>
    </row>
    <row r="230" customFormat="false" ht="15" hidden="false" customHeight="false" outlineLevel="0" collapsed="false">
      <c r="A230" s="6"/>
      <c r="B230" s="6"/>
      <c r="C230" s="6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7"/>
    </row>
    <row r="231" customFormat="false" ht="15" hidden="false" customHeight="false" outlineLevel="0" collapsed="false">
      <c r="A231" s="6"/>
      <c r="B231" s="6"/>
      <c r="C231" s="6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7"/>
    </row>
    <row r="232" customFormat="false" ht="15" hidden="false" customHeight="false" outlineLevel="0" collapsed="false">
      <c r="A232" s="6"/>
      <c r="B232" s="6"/>
      <c r="C232" s="6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7"/>
    </row>
    <row r="233" customFormat="false" ht="15" hidden="false" customHeight="false" outlineLevel="0" collapsed="false">
      <c r="A233" s="6"/>
      <c r="B233" s="6"/>
      <c r="C233" s="6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7"/>
    </row>
    <row r="234" customFormat="false" ht="15" hidden="false" customHeight="false" outlineLevel="0" collapsed="false">
      <c r="A234" s="6"/>
      <c r="B234" s="6"/>
      <c r="C234" s="6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7"/>
    </row>
    <row r="235" customFormat="false" ht="15" hidden="false" customHeight="false" outlineLevel="0" collapsed="false">
      <c r="A235" s="6"/>
      <c r="B235" s="6"/>
      <c r="C235" s="6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7"/>
    </row>
    <row r="236" customFormat="false" ht="15" hidden="false" customHeight="false" outlineLevel="0" collapsed="false">
      <c r="A236" s="6"/>
      <c r="B236" s="6"/>
      <c r="C236" s="6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7"/>
    </row>
    <row r="237" customFormat="false" ht="15" hidden="false" customHeight="false" outlineLevel="0" collapsed="false">
      <c r="A237" s="6"/>
      <c r="B237" s="6"/>
      <c r="C237" s="6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7"/>
    </row>
    <row r="238" customFormat="false" ht="15" hidden="false" customHeight="false" outlineLevel="0" collapsed="false">
      <c r="A238" s="6"/>
      <c r="B238" s="6"/>
      <c r="C238" s="6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7"/>
    </row>
    <row r="239" customFormat="false" ht="15" hidden="false" customHeight="false" outlineLevel="0" collapsed="false">
      <c r="A239" s="6"/>
      <c r="B239" s="6"/>
      <c r="C239" s="6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7"/>
    </row>
    <row r="240" customFormat="false" ht="15" hidden="false" customHeight="false" outlineLevel="0" collapsed="false">
      <c r="A240" s="6"/>
      <c r="B240" s="6"/>
      <c r="C240" s="6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7"/>
    </row>
    <row r="241" customFormat="false" ht="15" hidden="false" customHeight="false" outlineLevel="0" collapsed="false">
      <c r="A241" s="6"/>
      <c r="B241" s="6"/>
      <c r="C241" s="6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7"/>
    </row>
    <row r="242" customFormat="false" ht="15" hidden="false" customHeight="false" outlineLevel="0" collapsed="false">
      <c r="A242" s="6"/>
      <c r="B242" s="6"/>
      <c r="C242" s="6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7"/>
    </row>
    <row r="243" customFormat="false" ht="15" hidden="false" customHeight="false" outlineLevel="0" collapsed="false">
      <c r="A243" s="6"/>
      <c r="B243" s="6"/>
      <c r="C243" s="6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7"/>
    </row>
    <row r="244" customFormat="false" ht="15" hidden="false" customHeight="false" outlineLevel="0" collapsed="false">
      <c r="A244" s="6"/>
      <c r="B244" s="6"/>
      <c r="C244" s="6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7"/>
    </row>
    <row r="245" customFormat="false" ht="15" hidden="false" customHeight="false" outlineLevel="0" collapsed="false">
      <c r="A245" s="6"/>
      <c r="B245" s="6"/>
      <c r="C245" s="6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7"/>
    </row>
    <row r="246" customFormat="false" ht="15" hidden="false" customHeight="false" outlineLevel="0" collapsed="false">
      <c r="A246" s="6"/>
      <c r="B246" s="6"/>
      <c r="C246" s="6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7"/>
    </row>
    <row r="247" customFormat="false" ht="15" hidden="false" customHeight="false" outlineLevel="0" collapsed="false">
      <c r="A247" s="6"/>
      <c r="B247" s="6"/>
      <c r="C247" s="6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7"/>
    </row>
    <row r="248" customFormat="false" ht="15" hidden="false" customHeight="false" outlineLevel="0" collapsed="false">
      <c r="A248" s="6"/>
      <c r="B248" s="6"/>
      <c r="C248" s="6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7"/>
    </row>
    <row r="249" customFormat="false" ht="15" hidden="false" customHeight="false" outlineLevel="0" collapsed="false">
      <c r="A249" s="6"/>
      <c r="B249" s="6"/>
      <c r="C249" s="6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7"/>
    </row>
    <row r="250" customFormat="false" ht="15" hidden="false" customHeight="false" outlineLevel="0" collapsed="false">
      <c r="A250" s="6"/>
      <c r="B250" s="6"/>
      <c r="C250" s="6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7"/>
    </row>
    <row r="251" customFormat="false" ht="15" hidden="false" customHeight="false" outlineLevel="0" collapsed="false">
      <c r="A251" s="6"/>
      <c r="B251" s="6"/>
      <c r="C251" s="6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7"/>
    </row>
    <row r="252" customFormat="false" ht="15" hidden="false" customHeight="false" outlineLevel="0" collapsed="false">
      <c r="A252" s="6"/>
      <c r="B252" s="6"/>
      <c r="C252" s="6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7"/>
    </row>
    <row r="253" customFormat="false" ht="15" hidden="false" customHeight="false" outlineLevel="0" collapsed="false">
      <c r="A253" s="6"/>
      <c r="B253" s="6"/>
      <c r="C253" s="6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7"/>
    </row>
    <row r="254" customFormat="false" ht="15" hidden="false" customHeight="false" outlineLevel="0" collapsed="false">
      <c r="A254" s="6"/>
      <c r="B254" s="6"/>
      <c r="C254" s="6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7"/>
    </row>
    <row r="255" customFormat="false" ht="15" hidden="false" customHeight="false" outlineLevel="0" collapsed="false">
      <c r="A255" s="6"/>
      <c r="B255" s="6"/>
      <c r="C255" s="6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7"/>
    </row>
    <row r="256" customFormat="false" ht="15" hidden="false" customHeight="false" outlineLevel="0" collapsed="false">
      <c r="A256" s="6"/>
      <c r="B256" s="6"/>
      <c r="C256" s="6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7"/>
    </row>
    <row r="257" customFormat="false" ht="15" hidden="false" customHeight="false" outlineLevel="0" collapsed="false">
      <c r="A257" s="6"/>
      <c r="B257" s="6"/>
      <c r="C257" s="6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7"/>
    </row>
    <row r="258" customFormat="false" ht="15" hidden="false" customHeight="false" outlineLevel="0" collapsed="false">
      <c r="A258" s="6"/>
      <c r="B258" s="6"/>
      <c r="C258" s="6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7"/>
    </row>
    <row r="259" customFormat="false" ht="15" hidden="false" customHeight="false" outlineLevel="0" collapsed="false">
      <c r="A259" s="6"/>
      <c r="B259" s="6"/>
      <c r="C259" s="62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7"/>
    </row>
    <row r="260" customFormat="false" ht="15" hidden="false" customHeight="false" outlineLevel="0" collapsed="false">
      <c r="A260" s="6"/>
      <c r="B260" s="6"/>
      <c r="C260" s="62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7"/>
    </row>
    <row r="261" customFormat="false" ht="15" hidden="false" customHeight="false" outlineLevel="0" collapsed="false">
      <c r="A261" s="6"/>
      <c r="B261" s="6"/>
      <c r="C261" s="62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7"/>
    </row>
    <row r="262" customFormat="false" ht="15" hidden="false" customHeight="false" outlineLevel="0" collapsed="false">
      <c r="A262" s="6"/>
      <c r="B262" s="6"/>
      <c r="C262" s="62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7"/>
    </row>
    <row r="263" customFormat="false" ht="15" hidden="false" customHeight="false" outlineLevel="0" collapsed="false">
      <c r="A263" s="6"/>
      <c r="B263" s="6"/>
      <c r="C263" s="62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7"/>
    </row>
    <row r="264" customFormat="false" ht="15" hidden="false" customHeight="false" outlineLevel="0" collapsed="false">
      <c r="A264" s="6"/>
      <c r="B264" s="6"/>
      <c r="C264" s="62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7"/>
    </row>
    <row r="265" customFormat="false" ht="15" hidden="false" customHeight="false" outlineLevel="0" collapsed="false">
      <c r="A265" s="6"/>
      <c r="B265" s="6"/>
      <c r="C265" s="62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7"/>
    </row>
    <row r="266" customFormat="false" ht="15" hidden="false" customHeight="false" outlineLevel="0" collapsed="false">
      <c r="A266" s="6"/>
      <c r="B266" s="6"/>
      <c r="C266" s="62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7"/>
    </row>
    <row r="267" customFormat="false" ht="15" hidden="false" customHeight="false" outlineLevel="0" collapsed="false">
      <c r="A267" s="6"/>
      <c r="B267" s="6"/>
      <c r="C267" s="62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7"/>
    </row>
    <row r="268" customFormat="false" ht="15" hidden="false" customHeight="false" outlineLevel="0" collapsed="false">
      <c r="A268" s="6"/>
      <c r="B268" s="6"/>
      <c r="C268" s="62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7"/>
    </row>
    <row r="269" customFormat="false" ht="15" hidden="false" customHeight="false" outlineLevel="0" collapsed="false">
      <c r="A269" s="6"/>
      <c r="B269" s="6"/>
      <c r="C269" s="62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7"/>
    </row>
    <row r="270" customFormat="false" ht="15" hidden="false" customHeight="false" outlineLevel="0" collapsed="false">
      <c r="A270" s="6"/>
      <c r="B270" s="6"/>
      <c r="C270" s="62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7"/>
    </row>
    <row r="271" customFormat="false" ht="15" hidden="false" customHeight="false" outlineLevel="0" collapsed="false">
      <c r="A271" s="6"/>
      <c r="B271" s="6"/>
      <c r="C271" s="62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7"/>
    </row>
    <row r="272" customFormat="false" ht="15" hidden="false" customHeight="false" outlineLevel="0" collapsed="false">
      <c r="A272" s="6"/>
      <c r="B272" s="6"/>
      <c r="C272" s="62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7"/>
    </row>
    <row r="273" customFormat="false" ht="15" hidden="false" customHeight="false" outlineLevel="0" collapsed="false">
      <c r="A273" s="6"/>
      <c r="B273" s="6"/>
      <c r="C273" s="62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7"/>
    </row>
    <row r="274" customFormat="false" ht="15" hidden="false" customHeight="false" outlineLevel="0" collapsed="false">
      <c r="A274" s="6"/>
      <c r="B274" s="6"/>
      <c r="C274" s="62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7"/>
    </row>
    <row r="275" customFormat="false" ht="15" hidden="false" customHeight="false" outlineLevel="0" collapsed="false">
      <c r="A275" s="6"/>
      <c r="B275" s="6"/>
      <c r="C275" s="62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7"/>
    </row>
    <row r="276" customFormat="false" ht="15" hidden="false" customHeight="false" outlineLevel="0" collapsed="false">
      <c r="A276" s="6"/>
      <c r="B276" s="6"/>
      <c r="C276" s="62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7"/>
    </row>
    <row r="277" customFormat="false" ht="15" hidden="false" customHeight="false" outlineLevel="0" collapsed="false">
      <c r="A277" s="6"/>
      <c r="B277" s="6"/>
      <c r="C277" s="62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7"/>
    </row>
    <row r="278" customFormat="false" ht="15" hidden="false" customHeight="false" outlineLevel="0" collapsed="false">
      <c r="A278" s="6"/>
      <c r="B278" s="6"/>
      <c r="C278" s="62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7"/>
    </row>
    <row r="279" customFormat="false" ht="15" hidden="false" customHeight="false" outlineLevel="0" collapsed="false">
      <c r="A279" s="6"/>
      <c r="B279" s="6"/>
      <c r="C279" s="62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7"/>
    </row>
    <row r="280" customFormat="false" ht="15" hidden="false" customHeight="false" outlineLevel="0" collapsed="false">
      <c r="A280" s="6"/>
      <c r="B280" s="6"/>
      <c r="C280" s="62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7"/>
    </row>
    <row r="281" customFormat="false" ht="15" hidden="false" customHeight="false" outlineLevel="0" collapsed="false">
      <c r="A281" s="6"/>
      <c r="B281" s="6"/>
      <c r="C281" s="62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7"/>
    </row>
    <row r="282" customFormat="false" ht="15" hidden="false" customHeight="false" outlineLevel="0" collapsed="false">
      <c r="A282" s="6"/>
      <c r="B282" s="6"/>
      <c r="C282" s="62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7"/>
    </row>
    <row r="283" customFormat="false" ht="15" hidden="false" customHeight="false" outlineLevel="0" collapsed="false">
      <c r="A283" s="6"/>
      <c r="B283" s="6"/>
      <c r="C283" s="62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7"/>
    </row>
    <row r="284" customFormat="false" ht="15" hidden="false" customHeight="false" outlineLevel="0" collapsed="false">
      <c r="A284" s="6"/>
      <c r="B284" s="6"/>
      <c r="C284" s="62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7"/>
    </row>
    <row r="285" customFormat="false" ht="15" hidden="false" customHeight="false" outlineLevel="0" collapsed="false">
      <c r="A285" s="6"/>
      <c r="B285" s="6"/>
      <c r="C285" s="62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7"/>
    </row>
    <row r="286" customFormat="false" ht="15" hidden="false" customHeight="false" outlineLevel="0" collapsed="false">
      <c r="A286" s="6"/>
      <c r="B286" s="6"/>
      <c r="C286" s="62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7"/>
    </row>
    <row r="287" customFormat="false" ht="15" hidden="false" customHeight="false" outlineLevel="0" collapsed="false">
      <c r="A287" s="6"/>
      <c r="B287" s="6"/>
      <c r="C287" s="62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7"/>
    </row>
    <row r="288" customFormat="false" ht="15" hidden="false" customHeight="false" outlineLevel="0" collapsed="false">
      <c r="A288" s="6"/>
      <c r="B288" s="6"/>
      <c r="C288" s="62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7"/>
    </row>
    <row r="289" customFormat="false" ht="15" hidden="false" customHeight="false" outlineLevel="0" collapsed="false">
      <c r="A289" s="6"/>
      <c r="B289" s="6"/>
      <c r="C289" s="62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7"/>
    </row>
    <row r="290" customFormat="false" ht="15" hidden="false" customHeight="false" outlineLevel="0" collapsed="false">
      <c r="A290" s="6"/>
      <c r="B290" s="6"/>
      <c r="C290" s="62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7"/>
    </row>
    <row r="291" customFormat="false" ht="15" hidden="false" customHeight="false" outlineLevel="0" collapsed="false">
      <c r="A291" s="6"/>
      <c r="B291" s="6"/>
      <c r="C291" s="62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7"/>
    </row>
    <row r="292" customFormat="false" ht="15" hidden="false" customHeight="false" outlineLevel="0" collapsed="false">
      <c r="A292" s="6"/>
      <c r="B292" s="6"/>
      <c r="C292" s="62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7"/>
    </row>
    <row r="293" customFormat="false" ht="15" hidden="false" customHeight="false" outlineLevel="0" collapsed="false">
      <c r="A293" s="6"/>
      <c r="B293" s="6"/>
      <c r="C293" s="62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7"/>
    </row>
    <row r="294" customFormat="false" ht="15" hidden="false" customHeight="false" outlineLevel="0" collapsed="false">
      <c r="A294" s="6"/>
      <c r="B294" s="6"/>
      <c r="C294" s="62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7"/>
    </row>
    <row r="295" customFormat="false" ht="15" hidden="false" customHeight="false" outlineLevel="0" collapsed="false">
      <c r="A295" s="6"/>
      <c r="B295" s="6"/>
      <c r="C295" s="62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7"/>
    </row>
    <row r="296" customFormat="false" ht="15" hidden="false" customHeight="false" outlineLevel="0" collapsed="false">
      <c r="A296" s="6"/>
      <c r="B296" s="6"/>
      <c r="C296" s="62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7"/>
    </row>
    <row r="297" customFormat="false" ht="15" hidden="false" customHeight="false" outlineLevel="0" collapsed="false">
      <c r="A297" s="6"/>
      <c r="B297" s="6"/>
      <c r="C297" s="62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7"/>
    </row>
    <row r="298" customFormat="false" ht="15" hidden="false" customHeight="false" outlineLevel="0" collapsed="false">
      <c r="A298" s="6"/>
      <c r="B298" s="6"/>
      <c r="C298" s="62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7"/>
    </row>
    <row r="299" customFormat="false" ht="15" hidden="false" customHeight="false" outlineLevel="0" collapsed="false">
      <c r="A299" s="6"/>
      <c r="B299" s="6"/>
      <c r="C299" s="62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7"/>
    </row>
    <row r="300" customFormat="false" ht="15" hidden="false" customHeight="false" outlineLevel="0" collapsed="false">
      <c r="A300" s="6"/>
      <c r="B300" s="6"/>
      <c r="C300" s="62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7"/>
    </row>
    <row r="301" customFormat="false" ht="15" hidden="false" customHeight="false" outlineLevel="0" collapsed="false">
      <c r="A301" s="6"/>
      <c r="B301" s="6"/>
      <c r="C301" s="62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7"/>
    </row>
    <row r="302" customFormat="false" ht="15" hidden="false" customHeight="false" outlineLevel="0" collapsed="false">
      <c r="A302" s="6"/>
      <c r="B302" s="6"/>
      <c r="C302" s="62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7"/>
    </row>
    <row r="303" customFormat="false" ht="15" hidden="false" customHeight="false" outlineLevel="0" collapsed="false">
      <c r="A303" s="6"/>
      <c r="B303" s="6"/>
      <c r="C303" s="62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7"/>
    </row>
    <row r="304" customFormat="false" ht="15" hidden="false" customHeight="false" outlineLevel="0" collapsed="false">
      <c r="A304" s="6"/>
      <c r="B304" s="6"/>
      <c r="C304" s="62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7"/>
    </row>
    <row r="305" customFormat="false" ht="15" hidden="false" customHeight="false" outlineLevel="0" collapsed="false">
      <c r="A305" s="6"/>
      <c r="B305" s="6"/>
      <c r="C305" s="62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7"/>
    </row>
    <row r="306" customFormat="false" ht="15" hidden="false" customHeight="false" outlineLevel="0" collapsed="false">
      <c r="A306" s="6"/>
      <c r="B306" s="6"/>
      <c r="C306" s="62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7"/>
    </row>
    <row r="307" customFormat="false" ht="15" hidden="false" customHeight="false" outlineLevel="0" collapsed="false">
      <c r="A307" s="6"/>
      <c r="B307" s="6"/>
      <c r="C307" s="62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7"/>
    </row>
    <row r="308" customFormat="false" ht="15" hidden="false" customHeight="false" outlineLevel="0" collapsed="false">
      <c r="A308" s="6"/>
      <c r="B308" s="6"/>
      <c r="C308" s="62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7"/>
    </row>
    <row r="309" customFormat="false" ht="15" hidden="false" customHeight="false" outlineLevel="0" collapsed="false">
      <c r="A309" s="6"/>
      <c r="B309" s="6"/>
      <c r="C309" s="62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7"/>
    </row>
    <row r="310" customFormat="false" ht="15" hidden="false" customHeight="false" outlineLevel="0" collapsed="false">
      <c r="A310" s="6"/>
      <c r="B310" s="6"/>
      <c r="C310" s="62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7"/>
    </row>
    <row r="311" customFormat="false" ht="15" hidden="false" customHeight="false" outlineLevel="0" collapsed="false">
      <c r="A311" s="6"/>
      <c r="B311" s="6"/>
      <c r="C311" s="62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7"/>
    </row>
    <row r="312" customFormat="false" ht="15" hidden="false" customHeight="false" outlineLevel="0" collapsed="false">
      <c r="A312" s="6"/>
      <c r="B312" s="6"/>
      <c r="C312" s="62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7"/>
    </row>
    <row r="313" customFormat="false" ht="15" hidden="false" customHeight="false" outlineLevel="0" collapsed="false">
      <c r="A313" s="6"/>
      <c r="B313" s="6"/>
      <c r="C313" s="62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7"/>
    </row>
    <row r="314" customFormat="false" ht="15" hidden="false" customHeight="false" outlineLevel="0" collapsed="false">
      <c r="A314" s="6"/>
      <c r="B314" s="6"/>
      <c r="C314" s="62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7"/>
    </row>
    <row r="315" customFormat="false" ht="15" hidden="false" customHeight="false" outlineLevel="0" collapsed="false">
      <c r="A315" s="6"/>
      <c r="B315" s="6"/>
      <c r="C315" s="62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7"/>
    </row>
    <row r="316" customFormat="false" ht="15" hidden="false" customHeight="false" outlineLevel="0" collapsed="false">
      <c r="A316" s="6"/>
      <c r="B316" s="6"/>
      <c r="C316" s="62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7"/>
    </row>
    <row r="317" customFormat="false" ht="15" hidden="false" customHeight="false" outlineLevel="0" collapsed="false">
      <c r="A317" s="6"/>
      <c r="B317" s="6"/>
      <c r="C317" s="62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7"/>
    </row>
    <row r="318" customFormat="false" ht="15" hidden="false" customHeight="false" outlineLevel="0" collapsed="false">
      <c r="A318" s="6"/>
      <c r="B318" s="6"/>
      <c r="C318" s="62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7"/>
    </row>
    <row r="319" customFormat="false" ht="15" hidden="false" customHeight="false" outlineLevel="0" collapsed="false">
      <c r="A319" s="6"/>
      <c r="B319" s="6"/>
      <c r="C319" s="62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7"/>
    </row>
    <row r="320" customFormat="false" ht="15" hidden="false" customHeight="false" outlineLevel="0" collapsed="false">
      <c r="A320" s="6"/>
      <c r="B320" s="6"/>
      <c r="C320" s="62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7"/>
    </row>
    <row r="321" customFormat="false" ht="15" hidden="false" customHeight="false" outlineLevel="0" collapsed="false">
      <c r="A321" s="6"/>
      <c r="B321" s="6"/>
      <c r="C321" s="62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7"/>
    </row>
    <row r="322" customFormat="false" ht="15" hidden="false" customHeight="false" outlineLevel="0" collapsed="false">
      <c r="A322" s="6"/>
      <c r="B322" s="6"/>
      <c r="C322" s="62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7"/>
    </row>
    <row r="323" customFormat="false" ht="15" hidden="false" customHeight="false" outlineLevel="0" collapsed="false">
      <c r="A323" s="6"/>
      <c r="B323" s="6"/>
      <c r="C323" s="62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7"/>
    </row>
    <row r="324" customFormat="false" ht="15" hidden="false" customHeight="false" outlineLevel="0" collapsed="false">
      <c r="A324" s="6"/>
      <c r="B324" s="6"/>
      <c r="C324" s="62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7"/>
    </row>
    <row r="325" customFormat="false" ht="15" hidden="false" customHeight="false" outlineLevel="0" collapsed="false">
      <c r="A325" s="6"/>
      <c r="B325" s="6"/>
      <c r="C325" s="62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7"/>
    </row>
    <row r="326" customFormat="false" ht="15" hidden="false" customHeight="false" outlineLevel="0" collapsed="false">
      <c r="A326" s="6"/>
      <c r="B326" s="6"/>
      <c r="C326" s="62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7"/>
    </row>
    <row r="327" customFormat="false" ht="15" hidden="false" customHeight="false" outlineLevel="0" collapsed="false">
      <c r="A327" s="6"/>
      <c r="B327" s="6"/>
      <c r="C327" s="62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7"/>
    </row>
    <row r="328" customFormat="false" ht="15" hidden="false" customHeight="false" outlineLevel="0" collapsed="false">
      <c r="A328" s="6"/>
      <c r="B328" s="6"/>
      <c r="C328" s="62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7"/>
    </row>
    <row r="329" customFormat="false" ht="15" hidden="false" customHeight="false" outlineLevel="0" collapsed="false">
      <c r="A329" s="6"/>
      <c r="B329" s="6"/>
      <c r="C329" s="62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7"/>
    </row>
    <row r="330" customFormat="false" ht="15" hidden="false" customHeight="false" outlineLevel="0" collapsed="false">
      <c r="A330" s="6"/>
      <c r="B330" s="6"/>
      <c r="C330" s="62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7"/>
    </row>
    <row r="331" customFormat="false" ht="15" hidden="false" customHeight="false" outlineLevel="0" collapsed="false">
      <c r="A331" s="6"/>
      <c r="B331" s="6"/>
      <c r="C331" s="62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7"/>
    </row>
    <row r="332" customFormat="false" ht="15" hidden="false" customHeight="false" outlineLevel="0" collapsed="false">
      <c r="A332" s="6"/>
      <c r="B332" s="6"/>
      <c r="C332" s="62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7"/>
    </row>
    <row r="333" customFormat="false" ht="15" hidden="false" customHeight="false" outlineLevel="0" collapsed="false">
      <c r="A333" s="6"/>
      <c r="B333" s="6"/>
      <c r="C333" s="62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7"/>
    </row>
    <row r="334" customFormat="false" ht="15" hidden="false" customHeight="false" outlineLevel="0" collapsed="false">
      <c r="A334" s="6"/>
      <c r="B334" s="6"/>
      <c r="C334" s="62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7"/>
    </row>
    <row r="335" customFormat="false" ht="15" hidden="false" customHeight="false" outlineLevel="0" collapsed="false">
      <c r="A335" s="6"/>
      <c r="B335" s="6"/>
      <c r="C335" s="62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7"/>
    </row>
    <row r="336" customFormat="false" ht="15" hidden="false" customHeight="false" outlineLevel="0" collapsed="false">
      <c r="A336" s="6"/>
      <c r="B336" s="6"/>
      <c r="C336" s="62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7"/>
    </row>
    <row r="337" customFormat="false" ht="15" hidden="false" customHeight="false" outlineLevel="0" collapsed="false">
      <c r="A337" s="6"/>
      <c r="B337" s="6"/>
      <c r="C337" s="62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7"/>
    </row>
    <row r="338" customFormat="false" ht="15" hidden="false" customHeight="false" outlineLevel="0" collapsed="false">
      <c r="A338" s="6"/>
      <c r="B338" s="6"/>
      <c r="C338" s="62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7"/>
    </row>
    <row r="339" customFormat="false" ht="15" hidden="false" customHeight="false" outlineLevel="0" collapsed="false">
      <c r="A339" s="6"/>
      <c r="B339" s="6"/>
      <c r="C339" s="62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7"/>
    </row>
    <row r="340" customFormat="false" ht="15" hidden="false" customHeight="false" outlineLevel="0" collapsed="false">
      <c r="A340" s="6"/>
      <c r="B340" s="6"/>
      <c r="C340" s="62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7"/>
    </row>
    <row r="341" customFormat="false" ht="15" hidden="false" customHeight="false" outlineLevel="0" collapsed="false">
      <c r="A341" s="6"/>
      <c r="B341" s="6"/>
      <c r="C341" s="62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7"/>
    </row>
    <row r="342" customFormat="false" ht="15" hidden="false" customHeight="false" outlineLevel="0" collapsed="false">
      <c r="A342" s="6"/>
      <c r="B342" s="6"/>
      <c r="C342" s="62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7"/>
    </row>
    <row r="343" customFormat="false" ht="15" hidden="false" customHeight="false" outlineLevel="0" collapsed="false">
      <c r="A343" s="6"/>
      <c r="B343" s="6"/>
      <c r="C343" s="62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7"/>
    </row>
    <row r="344" customFormat="false" ht="15" hidden="false" customHeight="false" outlineLevel="0" collapsed="false">
      <c r="A344" s="6"/>
      <c r="B344" s="6"/>
      <c r="C344" s="62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7"/>
    </row>
    <row r="345" customFormat="false" ht="15" hidden="false" customHeight="false" outlineLevel="0" collapsed="false">
      <c r="A345" s="6"/>
      <c r="B345" s="6"/>
      <c r="C345" s="62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7"/>
    </row>
    <row r="346" customFormat="false" ht="15" hidden="false" customHeight="false" outlineLevel="0" collapsed="false">
      <c r="A346" s="6"/>
      <c r="B346" s="6"/>
      <c r="C346" s="62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7"/>
    </row>
    <row r="347" customFormat="false" ht="15" hidden="false" customHeight="false" outlineLevel="0" collapsed="false">
      <c r="A347" s="6"/>
      <c r="B347" s="6"/>
      <c r="C347" s="62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7"/>
    </row>
    <row r="348" customFormat="false" ht="15" hidden="false" customHeight="false" outlineLevel="0" collapsed="false">
      <c r="A348" s="6"/>
      <c r="B348" s="6"/>
      <c r="C348" s="62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7"/>
    </row>
    <row r="349" customFormat="false" ht="15" hidden="false" customHeight="false" outlineLevel="0" collapsed="false">
      <c r="A349" s="6"/>
      <c r="B349" s="6"/>
      <c r="C349" s="62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7"/>
    </row>
    <row r="350" customFormat="false" ht="15" hidden="false" customHeight="false" outlineLevel="0" collapsed="false">
      <c r="A350" s="6"/>
      <c r="B350" s="6"/>
      <c r="C350" s="62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7"/>
    </row>
    <row r="351" customFormat="false" ht="15" hidden="false" customHeight="false" outlineLevel="0" collapsed="false">
      <c r="A351" s="6"/>
      <c r="B351" s="6"/>
      <c r="C351" s="62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7"/>
    </row>
    <row r="352" customFormat="false" ht="15" hidden="false" customHeight="false" outlineLevel="0" collapsed="false">
      <c r="A352" s="6"/>
      <c r="B352" s="6"/>
      <c r="C352" s="62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7"/>
    </row>
    <row r="353" customFormat="false" ht="15" hidden="false" customHeight="false" outlineLevel="0" collapsed="false">
      <c r="A353" s="6"/>
      <c r="B353" s="6"/>
      <c r="C353" s="62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7"/>
    </row>
    <row r="354" customFormat="false" ht="15" hidden="false" customHeight="false" outlineLevel="0" collapsed="false">
      <c r="A354" s="6"/>
      <c r="B354" s="6"/>
      <c r="C354" s="62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7"/>
    </row>
    <row r="355" customFormat="false" ht="15" hidden="false" customHeight="false" outlineLevel="0" collapsed="false">
      <c r="A355" s="6"/>
      <c r="B355" s="6"/>
      <c r="C355" s="62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7"/>
    </row>
    <row r="356" customFormat="false" ht="15" hidden="false" customHeight="false" outlineLevel="0" collapsed="false">
      <c r="A356" s="6"/>
      <c r="B356" s="6"/>
      <c r="C356" s="62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7"/>
    </row>
    <row r="357" customFormat="false" ht="15" hidden="false" customHeight="false" outlineLevel="0" collapsed="false">
      <c r="A357" s="6"/>
      <c r="B357" s="6"/>
      <c r="C357" s="62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7"/>
    </row>
    <row r="358" customFormat="false" ht="15" hidden="false" customHeight="false" outlineLevel="0" collapsed="false">
      <c r="A358" s="6"/>
      <c r="B358" s="6"/>
      <c r="C358" s="62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7"/>
    </row>
    <row r="359" customFormat="false" ht="15" hidden="false" customHeight="false" outlineLevel="0" collapsed="false">
      <c r="A359" s="6"/>
      <c r="B359" s="6"/>
      <c r="C359" s="62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7"/>
    </row>
    <row r="360" customFormat="false" ht="15" hidden="false" customHeight="false" outlineLevel="0" collapsed="false">
      <c r="A360" s="6"/>
      <c r="B360" s="6"/>
      <c r="C360" s="62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7"/>
    </row>
    <row r="361" customFormat="false" ht="15" hidden="false" customHeight="false" outlineLevel="0" collapsed="false">
      <c r="A361" s="6"/>
      <c r="B361" s="6"/>
      <c r="C361" s="62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7"/>
    </row>
    <row r="362" customFormat="false" ht="15" hidden="false" customHeight="false" outlineLevel="0" collapsed="false">
      <c r="A362" s="6"/>
      <c r="B362" s="6"/>
      <c r="C362" s="62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7"/>
    </row>
    <row r="363" customFormat="false" ht="15" hidden="false" customHeight="false" outlineLevel="0" collapsed="false">
      <c r="A363" s="6"/>
      <c r="B363" s="6"/>
      <c r="C363" s="62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7"/>
    </row>
    <row r="364" customFormat="false" ht="15" hidden="false" customHeight="false" outlineLevel="0" collapsed="false">
      <c r="A364" s="6"/>
      <c r="B364" s="6"/>
      <c r="C364" s="62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7"/>
    </row>
    <row r="365" customFormat="false" ht="15" hidden="false" customHeight="false" outlineLevel="0" collapsed="false">
      <c r="A365" s="6"/>
      <c r="B365" s="6"/>
      <c r="C365" s="62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7"/>
    </row>
    <row r="366" customFormat="false" ht="15" hidden="false" customHeight="false" outlineLevel="0" collapsed="false">
      <c r="A366" s="6"/>
      <c r="B366" s="6"/>
      <c r="C366" s="62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7"/>
    </row>
    <row r="367" customFormat="false" ht="15" hidden="false" customHeight="false" outlineLevel="0" collapsed="false">
      <c r="A367" s="6"/>
      <c r="B367" s="6"/>
      <c r="C367" s="62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7"/>
    </row>
    <row r="368" customFormat="false" ht="15" hidden="false" customHeight="false" outlineLevel="0" collapsed="false">
      <c r="A368" s="6"/>
      <c r="B368" s="6"/>
      <c r="C368" s="62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7"/>
    </row>
    <row r="369" customFormat="false" ht="15" hidden="false" customHeight="false" outlineLevel="0" collapsed="false">
      <c r="A369" s="6"/>
      <c r="B369" s="6"/>
      <c r="C369" s="62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7"/>
    </row>
    <row r="370" customFormat="false" ht="15" hidden="false" customHeight="false" outlineLevel="0" collapsed="false">
      <c r="A370" s="6"/>
      <c r="B370" s="6"/>
      <c r="C370" s="62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7"/>
    </row>
    <row r="371" customFormat="false" ht="15" hidden="false" customHeight="false" outlineLevel="0" collapsed="false">
      <c r="A371" s="6"/>
      <c r="B371" s="6"/>
      <c r="C371" s="62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7"/>
    </row>
    <row r="372" customFormat="false" ht="15" hidden="false" customHeight="false" outlineLevel="0" collapsed="false">
      <c r="A372" s="6"/>
      <c r="B372" s="6"/>
      <c r="C372" s="62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7"/>
    </row>
    <row r="373" customFormat="false" ht="15" hidden="false" customHeight="false" outlineLevel="0" collapsed="false">
      <c r="A373" s="6"/>
      <c r="B373" s="6"/>
      <c r="C373" s="62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7"/>
    </row>
    <row r="374" customFormat="false" ht="15" hidden="false" customHeight="false" outlineLevel="0" collapsed="false">
      <c r="A374" s="6"/>
      <c r="B374" s="6"/>
      <c r="C374" s="62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7"/>
    </row>
    <row r="375" customFormat="false" ht="15" hidden="false" customHeight="false" outlineLevel="0" collapsed="false">
      <c r="A375" s="6"/>
      <c r="B375" s="6"/>
      <c r="C375" s="62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7"/>
    </row>
    <row r="376" customFormat="false" ht="15" hidden="false" customHeight="false" outlineLevel="0" collapsed="false">
      <c r="A376" s="6"/>
      <c r="B376" s="6"/>
      <c r="C376" s="62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7"/>
    </row>
    <row r="377" customFormat="false" ht="15" hidden="false" customHeight="false" outlineLevel="0" collapsed="false">
      <c r="A377" s="6"/>
      <c r="B377" s="6"/>
      <c r="C377" s="62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7"/>
    </row>
    <row r="378" customFormat="false" ht="15" hidden="false" customHeight="false" outlineLevel="0" collapsed="false">
      <c r="A378" s="6"/>
      <c r="B378" s="6"/>
      <c r="C378" s="62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7"/>
    </row>
    <row r="379" customFormat="false" ht="15" hidden="false" customHeight="false" outlineLevel="0" collapsed="false">
      <c r="A379" s="6"/>
      <c r="B379" s="6"/>
      <c r="C379" s="62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7"/>
    </row>
    <row r="380" customFormat="false" ht="15" hidden="false" customHeight="false" outlineLevel="0" collapsed="false">
      <c r="A380" s="6"/>
      <c r="B380" s="6"/>
      <c r="C380" s="62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7"/>
    </row>
    <row r="381" customFormat="false" ht="15" hidden="false" customHeight="false" outlineLevel="0" collapsed="false">
      <c r="A381" s="6"/>
      <c r="B381" s="6"/>
      <c r="C381" s="62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7"/>
    </row>
    <row r="382" customFormat="false" ht="15" hidden="false" customHeight="false" outlineLevel="0" collapsed="false">
      <c r="A382" s="6"/>
      <c r="B382" s="6"/>
      <c r="C382" s="62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7"/>
    </row>
    <row r="383" customFormat="false" ht="15" hidden="false" customHeight="false" outlineLevel="0" collapsed="false">
      <c r="A383" s="6"/>
      <c r="B383" s="6"/>
      <c r="C383" s="62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7"/>
    </row>
    <row r="384" customFormat="false" ht="15" hidden="false" customHeight="false" outlineLevel="0" collapsed="false">
      <c r="A384" s="6"/>
      <c r="B384" s="6"/>
      <c r="C384" s="62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7"/>
    </row>
    <row r="385" customFormat="false" ht="15" hidden="false" customHeight="false" outlineLevel="0" collapsed="false">
      <c r="A385" s="6"/>
      <c r="B385" s="6"/>
      <c r="C385" s="62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7"/>
    </row>
    <row r="386" customFormat="false" ht="15" hidden="false" customHeight="false" outlineLevel="0" collapsed="false">
      <c r="A386" s="6"/>
      <c r="B386" s="6"/>
      <c r="C386" s="62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7"/>
    </row>
    <row r="387" customFormat="false" ht="15" hidden="false" customHeight="false" outlineLevel="0" collapsed="false">
      <c r="A387" s="6"/>
      <c r="B387" s="6"/>
      <c r="C387" s="62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7"/>
    </row>
    <row r="388" customFormat="false" ht="15" hidden="false" customHeight="false" outlineLevel="0" collapsed="false">
      <c r="A388" s="6"/>
      <c r="B388" s="6"/>
      <c r="C388" s="62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7"/>
    </row>
    <row r="389" customFormat="false" ht="15" hidden="false" customHeight="false" outlineLevel="0" collapsed="false">
      <c r="A389" s="6"/>
      <c r="B389" s="6"/>
      <c r="C389" s="62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7"/>
    </row>
    <row r="390" customFormat="false" ht="15" hidden="false" customHeight="false" outlineLevel="0" collapsed="false">
      <c r="A390" s="6"/>
      <c r="B390" s="6"/>
      <c r="C390" s="62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7"/>
    </row>
    <row r="391" customFormat="false" ht="15" hidden="false" customHeight="false" outlineLevel="0" collapsed="false">
      <c r="A391" s="6"/>
      <c r="B391" s="6"/>
      <c r="C391" s="62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7"/>
    </row>
    <row r="392" customFormat="false" ht="15" hidden="false" customHeight="false" outlineLevel="0" collapsed="false">
      <c r="A392" s="6"/>
      <c r="B392" s="6"/>
      <c r="C392" s="62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7"/>
    </row>
    <row r="393" customFormat="false" ht="15" hidden="false" customHeight="false" outlineLevel="0" collapsed="false">
      <c r="A393" s="6"/>
      <c r="B393" s="6"/>
      <c r="C393" s="62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7"/>
    </row>
    <row r="394" customFormat="false" ht="15" hidden="false" customHeight="false" outlineLevel="0" collapsed="false">
      <c r="A394" s="6"/>
      <c r="B394" s="6"/>
      <c r="C394" s="62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7"/>
    </row>
    <row r="395" customFormat="false" ht="15" hidden="false" customHeight="false" outlineLevel="0" collapsed="false">
      <c r="A395" s="6"/>
      <c r="B395" s="6"/>
      <c r="C395" s="62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7"/>
    </row>
    <row r="396" customFormat="false" ht="15" hidden="false" customHeight="false" outlineLevel="0" collapsed="false">
      <c r="A396" s="6"/>
      <c r="B396" s="6"/>
      <c r="C396" s="62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7"/>
    </row>
    <row r="397" customFormat="false" ht="15" hidden="false" customHeight="false" outlineLevel="0" collapsed="false">
      <c r="A397" s="6"/>
      <c r="B397" s="6"/>
      <c r="C397" s="62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7"/>
    </row>
    <row r="398" customFormat="false" ht="15" hidden="false" customHeight="false" outlineLevel="0" collapsed="false">
      <c r="A398" s="6"/>
      <c r="B398" s="6"/>
      <c r="C398" s="62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7"/>
    </row>
    <row r="399" customFormat="false" ht="15" hidden="false" customHeight="false" outlineLevel="0" collapsed="false">
      <c r="A399" s="6"/>
      <c r="B399" s="6"/>
      <c r="C399" s="62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7"/>
    </row>
    <row r="400" customFormat="false" ht="15" hidden="false" customHeight="false" outlineLevel="0" collapsed="false">
      <c r="A400" s="6"/>
      <c r="B400" s="6"/>
      <c r="C400" s="62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7"/>
    </row>
    <row r="401" customFormat="false" ht="15" hidden="false" customHeight="false" outlineLevel="0" collapsed="false">
      <c r="A401" s="6"/>
      <c r="B401" s="6"/>
      <c r="C401" s="62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7"/>
    </row>
    <row r="402" customFormat="false" ht="15" hidden="false" customHeight="false" outlineLevel="0" collapsed="false">
      <c r="A402" s="6"/>
      <c r="B402" s="6"/>
      <c r="C402" s="62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7"/>
    </row>
    <row r="403" customFormat="false" ht="15" hidden="false" customHeight="false" outlineLevel="0" collapsed="false">
      <c r="A403" s="6"/>
      <c r="B403" s="6"/>
      <c r="C403" s="62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7"/>
    </row>
    <row r="404" customFormat="false" ht="15" hidden="false" customHeight="false" outlineLevel="0" collapsed="false">
      <c r="A404" s="6"/>
      <c r="B404" s="6"/>
      <c r="C404" s="62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7"/>
    </row>
    <row r="405" customFormat="false" ht="15" hidden="false" customHeight="false" outlineLevel="0" collapsed="false">
      <c r="A405" s="6"/>
      <c r="B405" s="6"/>
      <c r="C405" s="62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7"/>
    </row>
    <row r="406" customFormat="false" ht="15" hidden="false" customHeight="false" outlineLevel="0" collapsed="false">
      <c r="A406" s="6"/>
      <c r="B406" s="6"/>
      <c r="C406" s="62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7"/>
    </row>
    <row r="407" customFormat="false" ht="15" hidden="false" customHeight="false" outlineLevel="0" collapsed="false">
      <c r="A407" s="6"/>
      <c r="B407" s="6"/>
      <c r="C407" s="62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7"/>
    </row>
    <row r="408" customFormat="false" ht="15" hidden="false" customHeight="false" outlineLevel="0" collapsed="false">
      <c r="A408" s="6"/>
      <c r="B408" s="6"/>
      <c r="C408" s="62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7"/>
    </row>
    <row r="409" customFormat="false" ht="15" hidden="false" customHeight="false" outlineLevel="0" collapsed="false">
      <c r="A409" s="6"/>
      <c r="B409" s="6"/>
      <c r="C409" s="62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7"/>
    </row>
    <row r="410" customFormat="false" ht="15" hidden="false" customHeight="false" outlineLevel="0" collapsed="false">
      <c r="A410" s="6"/>
      <c r="B410" s="6"/>
      <c r="C410" s="62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7"/>
    </row>
    <row r="411" customFormat="false" ht="15" hidden="false" customHeight="false" outlineLevel="0" collapsed="false">
      <c r="A411" s="6"/>
      <c r="B411" s="6"/>
      <c r="C411" s="62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7"/>
    </row>
    <row r="412" customFormat="false" ht="15" hidden="false" customHeight="false" outlineLevel="0" collapsed="false">
      <c r="A412" s="6"/>
      <c r="B412" s="6"/>
      <c r="C412" s="62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7"/>
    </row>
    <row r="413" customFormat="false" ht="15" hidden="false" customHeight="false" outlineLevel="0" collapsed="false">
      <c r="A413" s="6"/>
      <c r="B413" s="6"/>
      <c r="C413" s="62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7"/>
    </row>
    <row r="414" customFormat="false" ht="15" hidden="false" customHeight="false" outlineLevel="0" collapsed="false">
      <c r="A414" s="6"/>
      <c r="B414" s="6"/>
      <c r="C414" s="62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7"/>
    </row>
    <row r="415" customFormat="false" ht="15" hidden="false" customHeight="false" outlineLevel="0" collapsed="false">
      <c r="A415" s="6"/>
      <c r="B415" s="6"/>
      <c r="C415" s="62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7"/>
    </row>
    <row r="416" customFormat="false" ht="15" hidden="false" customHeight="false" outlineLevel="0" collapsed="false">
      <c r="A416" s="6"/>
      <c r="B416" s="6"/>
      <c r="C416" s="62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7"/>
    </row>
    <row r="417" customFormat="false" ht="15" hidden="false" customHeight="false" outlineLevel="0" collapsed="false">
      <c r="A417" s="6"/>
      <c r="B417" s="6"/>
      <c r="C417" s="62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7"/>
    </row>
    <row r="418" customFormat="false" ht="15" hidden="false" customHeight="false" outlineLevel="0" collapsed="false">
      <c r="A418" s="6"/>
      <c r="B418" s="6"/>
      <c r="C418" s="62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7"/>
    </row>
    <row r="419" customFormat="false" ht="15" hidden="false" customHeight="false" outlineLevel="0" collapsed="false">
      <c r="A419" s="6"/>
      <c r="B419" s="6"/>
      <c r="C419" s="62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7"/>
    </row>
    <row r="420" customFormat="false" ht="15" hidden="false" customHeight="false" outlineLevel="0" collapsed="false">
      <c r="A420" s="6"/>
      <c r="B420" s="6"/>
      <c r="C420" s="62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7"/>
    </row>
    <row r="421" customFormat="false" ht="15" hidden="false" customHeight="false" outlineLevel="0" collapsed="false">
      <c r="A421" s="6"/>
      <c r="B421" s="6"/>
      <c r="C421" s="62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7"/>
    </row>
    <row r="422" customFormat="false" ht="15" hidden="false" customHeight="false" outlineLevel="0" collapsed="false">
      <c r="A422" s="6"/>
      <c r="B422" s="6"/>
      <c r="C422" s="62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7"/>
    </row>
    <row r="423" customFormat="false" ht="15" hidden="false" customHeight="false" outlineLevel="0" collapsed="false">
      <c r="A423" s="6"/>
      <c r="B423" s="6"/>
      <c r="C423" s="62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7"/>
    </row>
    <row r="424" customFormat="false" ht="15" hidden="false" customHeight="false" outlineLevel="0" collapsed="false">
      <c r="A424" s="6"/>
      <c r="B424" s="6"/>
      <c r="C424" s="62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7"/>
    </row>
    <row r="425" customFormat="false" ht="15" hidden="false" customHeight="false" outlineLevel="0" collapsed="false">
      <c r="A425" s="6"/>
      <c r="B425" s="6"/>
      <c r="C425" s="62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7"/>
    </row>
    <row r="426" customFormat="false" ht="15" hidden="false" customHeight="false" outlineLevel="0" collapsed="false">
      <c r="A426" s="6"/>
      <c r="B426" s="6"/>
      <c r="C426" s="62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7"/>
    </row>
    <row r="427" customFormat="false" ht="15" hidden="false" customHeight="false" outlineLevel="0" collapsed="false">
      <c r="A427" s="6"/>
      <c r="B427" s="6"/>
      <c r="C427" s="62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7"/>
    </row>
    <row r="428" customFormat="false" ht="15" hidden="false" customHeight="false" outlineLevel="0" collapsed="false">
      <c r="A428" s="6"/>
      <c r="B428" s="6"/>
      <c r="C428" s="62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7"/>
    </row>
    <row r="429" customFormat="false" ht="15" hidden="false" customHeight="false" outlineLevel="0" collapsed="false">
      <c r="A429" s="6"/>
      <c r="B429" s="6"/>
      <c r="C429" s="62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7"/>
    </row>
    <row r="430" customFormat="false" ht="15" hidden="false" customHeight="false" outlineLevel="0" collapsed="false">
      <c r="A430" s="6"/>
      <c r="B430" s="6"/>
      <c r="C430" s="62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7"/>
    </row>
    <row r="431" customFormat="false" ht="15" hidden="false" customHeight="false" outlineLevel="0" collapsed="false">
      <c r="A431" s="6"/>
      <c r="B431" s="6"/>
      <c r="C431" s="62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7"/>
    </row>
    <row r="432" customFormat="false" ht="15" hidden="false" customHeight="false" outlineLevel="0" collapsed="false">
      <c r="A432" s="6"/>
      <c r="B432" s="6"/>
      <c r="C432" s="62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7"/>
    </row>
    <row r="433" customFormat="false" ht="15" hidden="false" customHeight="false" outlineLevel="0" collapsed="false">
      <c r="A433" s="6"/>
      <c r="B433" s="6"/>
      <c r="C433" s="62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7"/>
    </row>
    <row r="434" customFormat="false" ht="15" hidden="false" customHeight="false" outlineLevel="0" collapsed="false">
      <c r="A434" s="6"/>
      <c r="B434" s="6"/>
      <c r="C434" s="62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7"/>
    </row>
    <row r="435" customFormat="false" ht="15" hidden="false" customHeight="false" outlineLevel="0" collapsed="false">
      <c r="A435" s="6"/>
      <c r="B435" s="6"/>
      <c r="C435" s="62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7"/>
    </row>
    <row r="436" customFormat="false" ht="15" hidden="false" customHeight="false" outlineLevel="0" collapsed="false">
      <c r="A436" s="6"/>
      <c r="B436" s="6"/>
      <c r="C436" s="62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7"/>
    </row>
    <row r="437" customFormat="false" ht="15" hidden="false" customHeight="false" outlineLevel="0" collapsed="false">
      <c r="A437" s="6"/>
      <c r="B437" s="6"/>
      <c r="C437" s="62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7"/>
    </row>
    <row r="438" customFormat="false" ht="15" hidden="false" customHeight="false" outlineLevel="0" collapsed="false">
      <c r="A438" s="6"/>
      <c r="B438" s="6"/>
      <c r="C438" s="62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7"/>
    </row>
    <row r="439" customFormat="false" ht="15" hidden="false" customHeight="false" outlineLevel="0" collapsed="false">
      <c r="A439" s="6"/>
      <c r="B439" s="6"/>
      <c r="C439" s="62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7"/>
    </row>
    <row r="440" customFormat="false" ht="15" hidden="false" customHeight="false" outlineLevel="0" collapsed="false">
      <c r="A440" s="6"/>
      <c r="B440" s="6"/>
      <c r="C440" s="62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7"/>
    </row>
    <row r="441" customFormat="false" ht="15" hidden="false" customHeight="false" outlineLevel="0" collapsed="false">
      <c r="A441" s="6"/>
      <c r="B441" s="6"/>
      <c r="C441" s="62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7"/>
    </row>
    <row r="442" customFormat="false" ht="15" hidden="false" customHeight="false" outlineLevel="0" collapsed="false">
      <c r="A442" s="6"/>
      <c r="B442" s="6"/>
      <c r="C442" s="62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7"/>
    </row>
    <row r="443" customFormat="false" ht="15" hidden="false" customHeight="false" outlineLevel="0" collapsed="false">
      <c r="A443" s="6"/>
      <c r="B443" s="6"/>
      <c r="C443" s="62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7"/>
    </row>
    <row r="444" customFormat="false" ht="15" hidden="false" customHeight="false" outlineLevel="0" collapsed="false">
      <c r="A444" s="6"/>
      <c r="B444" s="6"/>
      <c r="C444" s="62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7"/>
    </row>
    <row r="445" customFormat="false" ht="15" hidden="false" customHeight="false" outlineLevel="0" collapsed="false">
      <c r="A445" s="6"/>
      <c r="B445" s="6"/>
      <c r="C445" s="62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7"/>
    </row>
    <row r="446" customFormat="false" ht="15" hidden="false" customHeight="false" outlineLevel="0" collapsed="false">
      <c r="A446" s="6"/>
      <c r="B446" s="6"/>
      <c r="C446" s="62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7"/>
    </row>
    <row r="447" customFormat="false" ht="15" hidden="false" customHeight="false" outlineLevel="0" collapsed="false">
      <c r="A447" s="6"/>
      <c r="B447" s="6"/>
      <c r="C447" s="62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7"/>
    </row>
    <row r="448" customFormat="false" ht="15" hidden="false" customHeight="false" outlineLevel="0" collapsed="false">
      <c r="A448" s="6"/>
      <c r="B448" s="6"/>
      <c r="C448" s="62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7"/>
    </row>
    <row r="449" customFormat="false" ht="15" hidden="false" customHeight="false" outlineLevel="0" collapsed="false">
      <c r="A449" s="6"/>
      <c r="B449" s="6"/>
      <c r="C449" s="62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7"/>
    </row>
    <row r="450" customFormat="false" ht="15" hidden="false" customHeight="false" outlineLevel="0" collapsed="false">
      <c r="A450" s="6"/>
      <c r="B450" s="6"/>
      <c r="C450" s="62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7"/>
    </row>
    <row r="451" customFormat="false" ht="15" hidden="false" customHeight="false" outlineLevel="0" collapsed="false">
      <c r="A451" s="6"/>
      <c r="B451" s="6"/>
      <c r="C451" s="62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7"/>
    </row>
    <row r="452" customFormat="false" ht="15" hidden="false" customHeight="false" outlineLevel="0" collapsed="false">
      <c r="A452" s="6"/>
      <c r="B452" s="6"/>
      <c r="C452" s="62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7"/>
    </row>
    <row r="453" customFormat="false" ht="15" hidden="false" customHeight="false" outlineLevel="0" collapsed="false">
      <c r="A453" s="6"/>
      <c r="B453" s="6"/>
      <c r="C453" s="62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7"/>
    </row>
    <row r="454" customFormat="false" ht="15" hidden="false" customHeight="false" outlineLevel="0" collapsed="false">
      <c r="A454" s="6"/>
      <c r="B454" s="6"/>
      <c r="C454" s="62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7"/>
    </row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68:K75"/>
  <mergeCells count="52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2:N12"/>
    <mergeCell ref="A13:V13"/>
    <mergeCell ref="A14:V14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K20:N20"/>
    <mergeCell ref="O20:P20"/>
    <mergeCell ref="R20:S20"/>
    <mergeCell ref="T20:U20"/>
    <mergeCell ref="V20:V21"/>
    <mergeCell ref="A59:E59"/>
    <mergeCell ref="A60:E60"/>
    <mergeCell ref="A61:E61"/>
    <mergeCell ref="A62:E62"/>
    <mergeCell ref="A63:E63"/>
    <mergeCell ref="A64:E64"/>
    <mergeCell ref="A65:E65"/>
    <mergeCell ref="A67:K67"/>
    <mergeCell ref="A68:E68"/>
    <mergeCell ref="A69:E69"/>
    <mergeCell ref="A70:E70"/>
    <mergeCell ref="A71:E71"/>
    <mergeCell ref="L71:O71"/>
    <mergeCell ref="A72:E72"/>
    <mergeCell ref="A73:E73"/>
    <mergeCell ref="A74:E74"/>
    <mergeCell ref="A75:H75"/>
    <mergeCell ref="A77:O77"/>
    <mergeCell ref="A78:K78"/>
    <mergeCell ref="A79:K79"/>
    <mergeCell ref="A81:H81"/>
    <mergeCell ref="D85:F85"/>
    <mergeCell ref="I85:L85"/>
    <mergeCell ref="D86:F86"/>
    <mergeCell ref="I86:L86"/>
  </mergeCells>
  <printOptions headings="false" gridLines="false" gridLinesSet="true" horizontalCentered="false" verticalCentered="false"/>
  <pageMargins left="0.511805555555556" right="0.511805555555556" top="0.634722222222222" bottom="0.7875" header="0.511811023622047" footer="0.31527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&amp;LÁrea Responsável: SUPECC/SGI/SES&amp;RPág &amp;P de &amp;N -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1049</TotalTime>
  <Application>LibreOffice/7.6.3.2$Windows_X86_64 LibreOffice_project/29d686fea9f6705b262d369fede658f824154cc0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2025-01-20T14:26:57Z</dcterms:created>
  <dc:creator>Emilia Regina da Fonseca</dc:creator>
  <dc:description/>
  <dc:language>pt-BR</dc:language>
  <cp:lastModifiedBy/>
  <dcterms:modified xsi:type="dcterms:W3CDTF">2026-02-09T08:21:41Z</dcterms:modified>
  <cp:revision>74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